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0515" windowHeight="4680" firstSheet="5" activeTab="5"/>
  </bookViews>
  <sheets>
    <sheet name="1.2015 bevétel össz" sheetId="19" r:id="rId1"/>
    <sheet name="2.-3-4.2015. intézményi bev" sheetId="32" r:id="rId2"/>
    <sheet name="5.2015.kiadás össz." sheetId="7" r:id="rId3"/>
    <sheet name="6.-7.-8intézményi kiadások2015." sheetId="8" r:id="rId4"/>
    <sheet name="9-10-11.2014. tart.köt.pe.átad" sheetId="9" r:id="rId5"/>
    <sheet name="12-13.közv. tám.,létszám" sheetId="13" r:id="rId6"/>
    <sheet name="14.mérleg" sheetId="17" r:id="rId7"/>
    <sheet name="15.EUS pályázat" sheetId="33" r:id="rId8"/>
    <sheet name="16bevételi ütemterv" sheetId="34" r:id="rId9"/>
    <sheet name="17.kiadási ütemterv" sheetId="35" r:id="rId10"/>
    <sheet name="települési tám." sheetId="36" r:id="rId11"/>
  </sheets>
  <definedNames>
    <definedName name="_xlnm.Print_Area" localSheetId="1">'2.-3-4.2015. intézményi bev'!$A$1:$F$113</definedName>
    <definedName name="_xlnm.Print_Area" localSheetId="2">'5.2015.kiadás össz.'!$A$1:$G$35</definedName>
  </definedNames>
  <calcPr calcId="125725"/>
</workbook>
</file>

<file path=xl/calcChain.xml><?xml version="1.0" encoding="utf-8"?>
<calcChain xmlns="http://schemas.openxmlformats.org/spreadsheetml/2006/main">
  <c r="D61" i="13"/>
  <c r="E61"/>
  <c r="F61"/>
  <c r="C61"/>
  <c r="G9" i="35"/>
  <c r="H8" i="17"/>
  <c r="H7"/>
  <c r="H6"/>
  <c r="C14" i="7"/>
  <c r="C9"/>
  <c r="C8"/>
  <c r="D15" i="34"/>
  <c r="E15"/>
  <c r="F15"/>
  <c r="C15"/>
  <c r="D7"/>
  <c r="E7"/>
  <c r="F7"/>
  <c r="G7"/>
  <c r="C7"/>
  <c r="C9" i="19"/>
  <c r="C10"/>
  <c r="C10" i="7"/>
  <c r="C28" i="19"/>
  <c r="C12"/>
  <c r="C8" i="32"/>
  <c r="C60" i="8"/>
  <c r="E115"/>
  <c r="D115"/>
  <c r="C115"/>
  <c r="F115" s="1"/>
  <c r="F114"/>
  <c r="F113"/>
  <c r="F112"/>
  <c r="F111"/>
  <c r="F110"/>
  <c r="F109"/>
  <c r="F107"/>
  <c r="F106"/>
  <c r="F105"/>
  <c r="E104"/>
  <c r="D104"/>
  <c r="F104" s="1"/>
  <c r="C104"/>
  <c r="F103"/>
  <c r="F102"/>
  <c r="F101"/>
  <c r="E100"/>
  <c r="E95" s="1"/>
  <c r="E108" s="1"/>
  <c r="E116" s="1"/>
  <c r="C100"/>
  <c r="F100" s="1"/>
  <c r="F99"/>
  <c r="F98"/>
  <c r="F97"/>
  <c r="F96"/>
  <c r="D95"/>
  <c r="C95"/>
  <c r="C108" s="1"/>
  <c r="E100" i="32"/>
  <c r="D100"/>
  <c r="C100"/>
  <c r="F100" s="1"/>
  <c r="F99"/>
  <c r="F98"/>
  <c r="F97"/>
  <c r="F96"/>
  <c r="F95"/>
  <c r="F94"/>
  <c r="F92"/>
  <c r="F91"/>
  <c r="F90"/>
  <c r="F89"/>
  <c r="F88"/>
  <c r="F87"/>
  <c r="F86"/>
  <c r="F85" s="1"/>
  <c r="E85"/>
  <c r="C85"/>
  <c r="C84" s="1"/>
  <c r="C93" s="1"/>
  <c r="E84"/>
  <c r="E93" s="1"/>
  <c r="E101" s="1"/>
  <c r="D84"/>
  <c r="D93" s="1"/>
  <c r="D101" s="1"/>
  <c r="F83"/>
  <c r="C56"/>
  <c r="E13" i="36"/>
  <c r="E14"/>
  <c r="E15"/>
  <c r="E16"/>
  <c r="E17"/>
  <c r="E18"/>
  <c r="E19"/>
  <c r="E20"/>
  <c r="E21"/>
  <c r="E12"/>
  <c r="D22"/>
  <c r="C22"/>
  <c r="D12"/>
  <c r="D13"/>
  <c r="D14"/>
  <c r="D15"/>
  <c r="D16"/>
  <c r="D17"/>
  <c r="D18"/>
  <c r="D19"/>
  <c r="D20"/>
  <c r="D21"/>
  <c r="F95" i="8" l="1"/>
  <c r="C116"/>
  <c r="F108"/>
  <c r="F116" s="1"/>
  <c r="D108"/>
  <c r="D116" s="1"/>
  <c r="C101" i="32"/>
  <c r="F101" s="1"/>
  <c r="F93"/>
  <c r="F84"/>
  <c r="E22" i="36"/>
  <c r="F75" i="8"/>
  <c r="F74"/>
  <c r="E16" i="7"/>
  <c r="D55" i="32"/>
  <c r="E55"/>
  <c r="C55"/>
  <c r="D8"/>
  <c r="E8"/>
  <c r="D9" i="19"/>
  <c r="E9"/>
  <c r="E27" i="35"/>
  <c r="D27"/>
  <c r="C23"/>
  <c r="C27" s="1"/>
  <c r="F19"/>
  <c r="F18"/>
  <c r="F17"/>
  <c r="E16"/>
  <c r="D16"/>
  <c r="C16"/>
  <c r="F14"/>
  <c r="F13"/>
  <c r="E12"/>
  <c r="E7" s="1"/>
  <c r="D7"/>
  <c r="C7"/>
  <c r="E6" i="34"/>
  <c r="F6"/>
  <c r="F19" s="1"/>
  <c r="C6"/>
  <c r="D6"/>
  <c r="F5"/>
  <c r="K31" i="17"/>
  <c r="F18"/>
  <c r="F19"/>
  <c r="F20"/>
  <c r="F21"/>
  <c r="F22"/>
  <c r="F23"/>
  <c r="F24"/>
  <c r="F25"/>
  <c r="F26"/>
  <c r="F29"/>
  <c r="F31"/>
  <c r="E17"/>
  <c r="E30" s="1"/>
  <c r="C17"/>
  <c r="C30" s="1"/>
  <c r="F29" i="7"/>
  <c r="C23"/>
  <c r="F24"/>
  <c r="F25"/>
  <c r="F26"/>
  <c r="E12"/>
  <c r="F28" i="19"/>
  <c r="F11"/>
  <c r="F13"/>
  <c r="F14"/>
  <c r="F15"/>
  <c r="F16"/>
  <c r="F17"/>
  <c r="F18"/>
  <c r="F20"/>
  <c r="F21"/>
  <c r="F22"/>
  <c r="F23"/>
  <c r="F24"/>
  <c r="F25"/>
  <c r="C20" i="35" l="1"/>
  <c r="D19" i="34"/>
  <c r="D27" s="1"/>
  <c r="C19"/>
  <c r="G6"/>
  <c r="E19"/>
  <c r="E27" s="1"/>
  <c r="D20" i="35"/>
  <c r="D28" s="1"/>
  <c r="E20"/>
  <c r="E28" s="1"/>
  <c r="F16"/>
  <c r="F27" i="34"/>
  <c r="C32" i="17"/>
  <c r="F7" i="35"/>
  <c r="F20" s="1"/>
  <c r="C28"/>
  <c r="E32" i="17"/>
  <c r="E62" i="8"/>
  <c r="F62" s="1"/>
  <c r="C62"/>
  <c r="F24"/>
  <c r="F25"/>
  <c r="D23"/>
  <c r="D27" s="1"/>
  <c r="E23"/>
  <c r="E27" s="1"/>
  <c r="C23"/>
  <c r="C27" s="1"/>
  <c r="D12"/>
  <c r="E12"/>
  <c r="F12" s="1"/>
  <c r="K18" i="17"/>
  <c r="K19"/>
  <c r="K20"/>
  <c r="K21"/>
  <c r="K22"/>
  <c r="K23"/>
  <c r="K24"/>
  <c r="K25"/>
  <c r="I29"/>
  <c r="J29"/>
  <c r="H29"/>
  <c r="K7"/>
  <c r="K8"/>
  <c r="K9"/>
  <c r="K10"/>
  <c r="K11"/>
  <c r="K6"/>
  <c r="I17"/>
  <c r="J17"/>
  <c r="J30" s="1"/>
  <c r="J32" s="1"/>
  <c r="H17"/>
  <c r="E77" i="8"/>
  <c r="D77"/>
  <c r="C77"/>
  <c r="F76"/>
  <c r="F73"/>
  <c r="F72"/>
  <c r="F71"/>
  <c r="F69"/>
  <c r="F68"/>
  <c r="F67"/>
  <c r="E66"/>
  <c r="D66"/>
  <c r="C66"/>
  <c r="F65"/>
  <c r="F64"/>
  <c r="F63"/>
  <c r="F61"/>
  <c r="F60"/>
  <c r="F59"/>
  <c r="F58"/>
  <c r="D57"/>
  <c r="C57"/>
  <c r="F26"/>
  <c r="F22"/>
  <c r="F21"/>
  <c r="F19"/>
  <c r="F18"/>
  <c r="F17"/>
  <c r="E16"/>
  <c r="D16"/>
  <c r="C16"/>
  <c r="F15"/>
  <c r="F14"/>
  <c r="F11"/>
  <c r="F10"/>
  <c r="F9"/>
  <c r="F8"/>
  <c r="E7"/>
  <c r="E20" s="1"/>
  <c r="D7"/>
  <c r="C7"/>
  <c r="F21" i="7"/>
  <c r="F22"/>
  <c r="F23"/>
  <c r="D27"/>
  <c r="E27"/>
  <c r="C27"/>
  <c r="F17"/>
  <c r="F18"/>
  <c r="D16"/>
  <c r="C16"/>
  <c r="F16" s="1"/>
  <c r="F14"/>
  <c r="F15"/>
  <c r="F8"/>
  <c r="F9"/>
  <c r="F10"/>
  <c r="F11"/>
  <c r="F12"/>
  <c r="D7"/>
  <c r="E7"/>
  <c r="E20" s="1"/>
  <c r="C7"/>
  <c r="E70" i="32"/>
  <c r="D70"/>
  <c r="C70"/>
  <c r="F69"/>
  <c r="F68"/>
  <c r="F67"/>
  <c r="F66"/>
  <c r="F65"/>
  <c r="F64"/>
  <c r="F62"/>
  <c r="F61"/>
  <c r="F60"/>
  <c r="F59"/>
  <c r="F58"/>
  <c r="F57"/>
  <c r="F56"/>
  <c r="F55" s="1"/>
  <c r="E54"/>
  <c r="E63" s="1"/>
  <c r="E71" s="1"/>
  <c r="D54"/>
  <c r="D63" s="1"/>
  <c r="D71" s="1"/>
  <c r="C54"/>
  <c r="C63" s="1"/>
  <c r="F53"/>
  <c r="F9"/>
  <c r="F10"/>
  <c r="F12"/>
  <c r="F13"/>
  <c r="F14"/>
  <c r="F15"/>
  <c r="F16"/>
  <c r="F17"/>
  <c r="F19"/>
  <c r="F20"/>
  <c r="F21"/>
  <c r="F22"/>
  <c r="F23"/>
  <c r="F24"/>
  <c r="E25"/>
  <c r="D25"/>
  <c r="C25"/>
  <c r="E7"/>
  <c r="E18" s="1"/>
  <c r="D7"/>
  <c r="D18" s="1"/>
  <c r="C7"/>
  <c r="C18" s="1"/>
  <c r="F6"/>
  <c r="D26" i="19"/>
  <c r="E26"/>
  <c r="C26"/>
  <c r="E8"/>
  <c r="E19" s="1"/>
  <c r="D8"/>
  <c r="D19" s="1"/>
  <c r="F19" i="7"/>
  <c r="F13"/>
  <c r="F8" i="17"/>
  <c r="F6"/>
  <c r="F7"/>
  <c r="F9"/>
  <c r="D10"/>
  <c r="D17" s="1"/>
  <c r="D30" s="1"/>
  <c r="D32" s="1"/>
  <c r="F32" s="1"/>
  <c r="F10"/>
  <c r="G20" i="35" l="1"/>
  <c r="G7"/>
  <c r="C27" i="34"/>
  <c r="G27" s="1"/>
  <c r="G19"/>
  <c r="E57" i="8"/>
  <c r="I30" i="17"/>
  <c r="C20" i="7"/>
  <c r="C20" i="8"/>
  <c r="C28" s="1"/>
  <c r="F30" i="17"/>
  <c r="E28" i="7"/>
  <c r="E30" s="1"/>
  <c r="D20" i="8"/>
  <c r="D28" s="1"/>
  <c r="H30" i="17"/>
  <c r="H32" s="1"/>
  <c r="K29"/>
  <c r="I32"/>
  <c r="C70" i="8"/>
  <c r="F77"/>
  <c r="D70"/>
  <c r="D78" s="1"/>
  <c r="F66"/>
  <c r="E70"/>
  <c r="E78" s="1"/>
  <c r="E28"/>
  <c r="F23"/>
  <c r="F27"/>
  <c r="F16"/>
  <c r="D20" i="7"/>
  <c r="D28" s="1"/>
  <c r="D30" s="1"/>
  <c r="F27"/>
  <c r="F8" i="32"/>
  <c r="C26"/>
  <c r="E27" i="19"/>
  <c r="E29" s="1"/>
  <c r="F26"/>
  <c r="F28" i="35"/>
  <c r="G28" s="1"/>
  <c r="C28" i="7"/>
  <c r="C30" s="1"/>
  <c r="F7"/>
  <c r="D27" i="19"/>
  <c r="D29" s="1"/>
  <c r="F25" i="32"/>
  <c r="E26"/>
  <c r="K17" i="17"/>
  <c r="C78" i="8"/>
  <c r="F57"/>
  <c r="F13"/>
  <c r="F7"/>
  <c r="F70" i="32"/>
  <c r="C71"/>
  <c r="F71" s="1"/>
  <c r="F63"/>
  <c r="F54"/>
  <c r="D26"/>
  <c r="F18"/>
  <c r="F7"/>
  <c r="F17" i="17"/>
  <c r="F7" i="19"/>
  <c r="F20" i="8" l="1"/>
  <c r="K30" i="17"/>
  <c r="K32"/>
  <c r="F70" i="8"/>
  <c r="F78" s="1"/>
  <c r="F28"/>
  <c r="F20" i="7"/>
  <c r="F28"/>
  <c r="F30" s="1"/>
  <c r="F26" i="32"/>
  <c r="F9" i="19"/>
  <c r="F10"/>
  <c r="C8"/>
  <c r="C19" s="1"/>
  <c r="F19" l="1"/>
  <c r="C27"/>
  <c r="F8"/>
  <c r="C29" l="1"/>
  <c r="F27"/>
  <c r="F29" s="1"/>
</calcChain>
</file>

<file path=xl/sharedStrings.xml><?xml version="1.0" encoding="utf-8"?>
<sst xmlns="http://schemas.openxmlformats.org/spreadsheetml/2006/main" count="732" uniqueCount="297">
  <si>
    <t>Céltartalék</t>
  </si>
  <si>
    <t>Általános tartalék</t>
  </si>
  <si>
    <t>Tartalék mindösszesen:</t>
  </si>
  <si>
    <t>Összesen:</t>
  </si>
  <si>
    <t>Működési célú pénzeszköz átadás összesen:</t>
  </si>
  <si>
    <t>teljes munkaidős</t>
  </si>
  <si>
    <t>részmunkaidős</t>
  </si>
  <si>
    <t>Személyi juttatások</t>
  </si>
  <si>
    <t>Munkaadókat terhelő járulékok és szociális hozzájárulási adó</t>
  </si>
  <si>
    <t>Tartalékok</t>
  </si>
  <si>
    <t>Kiemelt előirányzat megnevezése</t>
  </si>
  <si>
    <t>Munkaadót terhelő járulékok és szociális hozzájárulási adó</t>
  </si>
  <si>
    <t>Dologi kiadások</t>
  </si>
  <si>
    <t>Beruházások</t>
  </si>
  <si>
    <t>Felújítások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</si>
  <si>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</si>
  <si>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</si>
  <si>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</si>
  <si>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</si>
  <si>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</si>
  <si>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</si>
  <si>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</si>
  <si>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</si>
  <si>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</si>
  <si>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</si>
  <si>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</si>
  <si>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Sorszám</t>
  </si>
  <si>
    <t>Megnevezés</t>
  </si>
  <si>
    <t>adatok ezer Ft-ban</t>
  </si>
  <si>
    <t xml:space="preserve">Személyi juttatások </t>
  </si>
  <si>
    <t>álláshely</t>
  </si>
  <si>
    <t>tőketörlesztés</t>
  </si>
  <si>
    <t>1.Intézmények egyéb sajátos bevételeiből</t>
  </si>
  <si>
    <t>adatok eter Ft-ban</t>
  </si>
  <si>
    <t xml:space="preserve">nincs </t>
  </si>
  <si>
    <t>adatok ezerFt</t>
  </si>
  <si>
    <t>kötelező feladat</t>
  </si>
  <si>
    <t>önként váll.feladat</t>
  </si>
  <si>
    <t>állami     feladat</t>
  </si>
  <si>
    <t>összesen:</t>
  </si>
  <si>
    <t>állami feladat</t>
  </si>
  <si>
    <t>önként vállalt feladat</t>
  </si>
  <si>
    <t>állami   feladat</t>
  </si>
  <si>
    <t>ssz</t>
  </si>
  <si>
    <t>önként vállalt feladatok</t>
  </si>
  <si>
    <t>állami    feladat</t>
  </si>
  <si>
    <t>Műk.célú pénzeszköz átadás háztartásoknak</t>
  </si>
  <si>
    <t>Műk.célú pénzeszköz átadás non-profit szervezeteknek</t>
  </si>
  <si>
    <t>Műk.célú pénzeszköz átadás egyháznak</t>
  </si>
  <si>
    <t>1. melléklet</t>
  </si>
  <si>
    <t>Budakörnyéki Önkormányzati Társulás és intézményének összevont</t>
  </si>
  <si>
    <t xml:space="preserve">9. melléklet </t>
  </si>
  <si>
    <t>10. melléklet</t>
  </si>
  <si>
    <t xml:space="preserve">11. melléklet </t>
  </si>
  <si>
    <t>Ellátottak pénzbeli juttatása</t>
  </si>
  <si>
    <t>2. Budakörnyéki Önkormányzati Társulás tartalékából</t>
  </si>
  <si>
    <t>HÍD (közalkalmazott)</t>
  </si>
  <si>
    <t xml:space="preserve">Kimutatás az Európai Uniós támogatásokkal megvalósuló projektekről </t>
  </si>
  <si>
    <t>tájékoztató adatok</t>
  </si>
  <si>
    <t>Beruházás előirányzata</t>
  </si>
  <si>
    <t>megjegyzés</t>
  </si>
  <si>
    <t>Bevételek</t>
  </si>
  <si>
    <t>Támogatás</t>
  </si>
  <si>
    <t>-ebből előleg</t>
  </si>
  <si>
    <t>Önrész</t>
  </si>
  <si>
    <t>-ebből támogatási szerődés szerint elszámolandó</t>
  </si>
  <si>
    <t>Kiadások</t>
  </si>
  <si>
    <t>Beruházás</t>
  </si>
  <si>
    <t>Szolgáltatások költsége</t>
  </si>
  <si>
    <t>-ebből projekt előkészítés</t>
  </si>
  <si>
    <t>-ebből projekt menedzsment költsége</t>
  </si>
  <si>
    <t>Eszközbeszerzés</t>
  </si>
  <si>
    <t>Tájékoztató adatok az Áht. 24.§ (4) bekezdése alapján</t>
  </si>
  <si>
    <t>Társulás működési támogatásai (állami)</t>
  </si>
  <si>
    <t>Működési célú támogatások államháztartáson belülről</t>
  </si>
  <si>
    <t>2.1</t>
  </si>
  <si>
    <t>egyéb működési célú támogatások bevételei</t>
  </si>
  <si>
    <t>-önkormányzattól -HÍD</t>
  </si>
  <si>
    <t>-önkormányzattól-tagdíj</t>
  </si>
  <si>
    <t>-önkormányzattól-HÍD (Budajenő,Tök)</t>
  </si>
  <si>
    <t>2.11</t>
  </si>
  <si>
    <t>2.12</t>
  </si>
  <si>
    <t>2.2</t>
  </si>
  <si>
    <t>Felhalmozási célú támogatások államháztartáson belülről</t>
  </si>
  <si>
    <t>Közhatalmi bevételek</t>
  </si>
  <si>
    <t>Működési bevételek</t>
  </si>
  <si>
    <t>Felhalmozási bevételek</t>
  </si>
  <si>
    <t>Működési célú átvett pénzeszközök</t>
  </si>
  <si>
    <t>Felhalmozási célú átvett pénzeszközök</t>
  </si>
  <si>
    <t>KÖLTSÉGVETÉSI BEVÉTELEK ÖSSZESEN:</t>
  </si>
  <si>
    <t>Hitel-,kölcsönfelvétel államháztartáson kívülről</t>
  </si>
  <si>
    <t>Belföldi értékpapírok bevételei</t>
  </si>
  <si>
    <t>12.</t>
  </si>
  <si>
    <t>Maradvány igénybevétele</t>
  </si>
  <si>
    <t>13.</t>
  </si>
  <si>
    <t>Belföldi finanszírozás bevételei</t>
  </si>
  <si>
    <t>14.</t>
  </si>
  <si>
    <t>Külföldi finanszírozás bevételei</t>
  </si>
  <si>
    <t>15.</t>
  </si>
  <si>
    <t>Adóssághoz nem kapcsolódó származékos ügyletek bevételei</t>
  </si>
  <si>
    <t>16.</t>
  </si>
  <si>
    <t>FINANSZÍROZÁSI BEVÉTELEK ÖSSZESEN:</t>
  </si>
  <si>
    <t>17.</t>
  </si>
  <si>
    <t>KÖLTSÉGVETÉSI ÉS FINANSZÍROZÁSI BEVÉTELEK ÖSSZESEN</t>
  </si>
  <si>
    <t>2.melléklet</t>
  </si>
  <si>
    <t>adatok eFt-ban</t>
  </si>
  <si>
    <t>3.melléklet</t>
  </si>
  <si>
    <t>adatok Ft-ban</t>
  </si>
  <si>
    <t>Működési költségvetés kiadásai</t>
  </si>
  <si>
    <t>1.1</t>
  </si>
  <si>
    <t>1.2</t>
  </si>
  <si>
    <t>1.3</t>
  </si>
  <si>
    <t>1.4</t>
  </si>
  <si>
    <t>1.5</t>
  </si>
  <si>
    <t>1.5.1</t>
  </si>
  <si>
    <t>Egyéb működési kiadáok</t>
  </si>
  <si>
    <t>1.6</t>
  </si>
  <si>
    <t>1.5.2</t>
  </si>
  <si>
    <t>ebből működési célú támogatások áll.házt.kívülre</t>
  </si>
  <si>
    <t>ebből működési célú támogatások áll.házt.belülre</t>
  </si>
  <si>
    <t>Felhalmozási költségvetés kiadásai</t>
  </si>
  <si>
    <t>2.3</t>
  </si>
  <si>
    <t>Egyéb felhalmozási kiadások</t>
  </si>
  <si>
    <t>KÖLTSÉGVETÉSI KIADÁSOK ÖSSZESEN:</t>
  </si>
  <si>
    <t>Hitel-, kölcsöntörlesztés államháztartáson kívülre</t>
  </si>
  <si>
    <t>Belföldi értékpapírok kiadásai</t>
  </si>
  <si>
    <t>Belföldi finanszírozás kiadásai</t>
  </si>
  <si>
    <t>Külföldi finanszírozás kiadásai</t>
  </si>
  <si>
    <t>FINANSZÍROZÁSI KIADÁSOK ÖSSZESEN:</t>
  </si>
  <si>
    <t>KÖLTSÉGVETÉSI ÉS FINANSZÍROZÁSI KIADÁSOK ÖSSZESEN:</t>
  </si>
  <si>
    <t>6.1</t>
  </si>
  <si>
    <t>6.2</t>
  </si>
  <si>
    <t>ebből irányítószervi támogatás</t>
  </si>
  <si>
    <t>ebből pénzügyi lizing kiadásai</t>
  </si>
  <si>
    <t>Társulás működési támogatásai(állami)</t>
  </si>
  <si>
    <t>Egyéb működési célú kiadások</t>
  </si>
  <si>
    <t>Hiány belső finanszírozásának bevételei</t>
  </si>
  <si>
    <t>Költségvetési maradvány igénybevétele</t>
  </si>
  <si>
    <t>Vállalkozási maradvány igénybevétele</t>
  </si>
  <si>
    <t>Betét visszavonásából származó bevétel</t>
  </si>
  <si>
    <t xml:space="preserve">Egyéb belső finanszírozási bevételek </t>
  </si>
  <si>
    <t>13.1</t>
  </si>
  <si>
    <t>13.2</t>
  </si>
  <si>
    <t>13.3</t>
  </si>
  <si>
    <t>13.4</t>
  </si>
  <si>
    <t>Hiány külső finanszírozásának bevételei</t>
  </si>
  <si>
    <t>14.1</t>
  </si>
  <si>
    <t>14.2</t>
  </si>
  <si>
    <t>14.3</t>
  </si>
  <si>
    <t>Likviditási célú hitelek, kölcsönök felvétele</t>
  </si>
  <si>
    <t>Értékpírok bevételei</t>
  </si>
  <si>
    <t>Egyéb külső finanszírozási bevételek</t>
  </si>
  <si>
    <t>MŰKÖDÉSI CÉLÚ KÖLTSÉGVETÉSI BEVÉTELEK ÖSSZESEN:</t>
  </si>
  <si>
    <t>MŰKÖDÉSI CÉLÚ  KÖLTSÉGVETÉSI KIADÁSOK ÖSSZESEN:</t>
  </si>
  <si>
    <t>MŰKÖDÉSI CÉLÚ FINANSZÍROZÁSI BEVÉTELEK ÖSSZESEN:</t>
  </si>
  <si>
    <t>BEVÉTEL ÖSSZESN:</t>
  </si>
  <si>
    <t>16</t>
  </si>
  <si>
    <t>17</t>
  </si>
  <si>
    <t>18</t>
  </si>
  <si>
    <t>Értékpapír vásárlása,visszavásárlása</t>
  </si>
  <si>
    <t>Likviditási célú hitelek törlesztése</t>
  </si>
  <si>
    <t>Rövid lejáratú hitelek törlesztése</t>
  </si>
  <si>
    <t>Hosszú lejáratú hitelek törlesztése</t>
  </si>
  <si>
    <t>Kölcsön törlesztése</t>
  </si>
  <si>
    <t>Forgatási célú értékpapírok vásárlása</t>
  </si>
  <si>
    <t>Betét elhelyezése</t>
  </si>
  <si>
    <t>MŰKÖDÉSI CÉLÚ FINANSZÍROZÁSI KIADÁSOK ÖSSZESEN:</t>
  </si>
  <si>
    <t>KIADÁSOK ÖSSZESEN:</t>
  </si>
  <si>
    <t>Felhalmozási célú átvett pénzeszközök átvétele</t>
  </si>
  <si>
    <t>Egyéb felhalmozási célú bevételek</t>
  </si>
  <si>
    <t>FELHALMOZÁSI KÖLTSÉGVETÉSI KIADÁSOK ÖSSZESEN:</t>
  </si>
  <si>
    <t>FELHALMOZÁSI KÖLTSÉGVETÉSI BEVÉTELEK ÖSSZESEN:</t>
  </si>
  <si>
    <t>Hosszú lejáratú hitelek,kölcsönök felvétele</t>
  </si>
  <si>
    <t>Rövid lejáratú hitelek,kölcsönök felvétele</t>
  </si>
  <si>
    <t>Értékpírok kibocsátása</t>
  </si>
  <si>
    <t>FELHALMOZÁSI CÉLÚ FINANSZÍROZÁSI BEVÉTELEK ÖSSZESEN:</t>
  </si>
  <si>
    <t>BEVÉTEL ÖSSZESEN:</t>
  </si>
  <si>
    <t>Hitelek törlesztése</t>
  </si>
  <si>
    <t>Befektetési célú értékpapírok vásárlása</t>
  </si>
  <si>
    <t>Pénzügyi lizing kiadásai</t>
  </si>
  <si>
    <t>FELHALMOZÁSI CÉLÚ FINANSZÍROZÁSI KIADÁSOK ÖSSZESEN:</t>
  </si>
  <si>
    <t>Személyi juttatások K1</t>
  </si>
  <si>
    <t>Munkaadót terhelő járulékok és szociális hozz. adó K2</t>
  </si>
  <si>
    <t>Dologi kiadások K3</t>
  </si>
  <si>
    <t>Ellátottak pénzbeli juttatása K4</t>
  </si>
  <si>
    <t>Egyéb működési kiadáok K5</t>
  </si>
  <si>
    <t>Tartalékok K512</t>
  </si>
  <si>
    <t>Beruházások K6</t>
  </si>
  <si>
    <t>Felújítások K7</t>
  </si>
  <si>
    <t>Egyéb felhalmozási kiadások K8</t>
  </si>
  <si>
    <t>KÖLTSÉGVETÉSI KIADÁSOK ÖSSZESEN: K1-K8</t>
  </si>
  <si>
    <t>Hitel-, kölcsöntörlesztés államháztartáson kívülre K911</t>
  </si>
  <si>
    <t>ebből irányítószervi támogatás K915</t>
  </si>
  <si>
    <t>Felhalmozási költségvetés kiadásai K5</t>
  </si>
  <si>
    <t>ebből pénzügyi lizing kiadásai K917</t>
  </si>
  <si>
    <t>Külföldi finanszírozás kiadásai K92</t>
  </si>
  <si>
    <t>FINANSZÍROZÁSI KIADÁSOK ÖSSZESEN: K9</t>
  </si>
  <si>
    <t>Társulás működési támogatásai (állami)B11</t>
  </si>
  <si>
    <t>Működési célú támogatások államháztartáson belülről B1</t>
  </si>
  <si>
    <t>Felhalmozási célú támogatások államháztartáson belülről B2</t>
  </si>
  <si>
    <t>Közhatalmi bevételek B3</t>
  </si>
  <si>
    <t>Működési bevételek B4</t>
  </si>
  <si>
    <t>Felhalmozási bevételek B5</t>
  </si>
  <si>
    <t>Működési célú átvett pénzeszközök B6</t>
  </si>
  <si>
    <t>Felhalmozási célú átvett pénzeszközök B7</t>
  </si>
  <si>
    <t>Hitel-,kölcsönfelvétel államháztartáson kívülről B811</t>
  </si>
  <si>
    <t>Belföldi értékpapírok bevételei B812</t>
  </si>
  <si>
    <t>Maradvány igénybevétele B812</t>
  </si>
  <si>
    <t>Belföldi finanszírozás bevételei B81</t>
  </si>
  <si>
    <t>Külföldi finanszírozás bevételei B82</t>
  </si>
  <si>
    <t>Adóssághoz nem kapcsolódó származékos ügyletek bevételei B83</t>
  </si>
  <si>
    <t>FINANSZÍROZÁSI BEVÉTELEK ÖSSZESEN:B81-B82</t>
  </si>
  <si>
    <t>2.13</t>
  </si>
  <si>
    <t>-önkormányzattól</t>
  </si>
  <si>
    <t>Település</t>
  </si>
  <si>
    <t>Lakosságszám</t>
  </si>
  <si>
    <t>Működési hozzájárulás</t>
  </si>
  <si>
    <t xml:space="preserve">  Biatorbágy</t>
  </si>
  <si>
    <t>Budajenő</t>
  </si>
  <si>
    <t>Budakeszi</t>
  </si>
  <si>
    <t>Herceghalom</t>
  </si>
  <si>
    <t>Nagykovácsi</t>
  </si>
  <si>
    <t>Páty</t>
  </si>
  <si>
    <t>Perbál</t>
  </si>
  <si>
    <t>Remeteszőlős</t>
  </si>
  <si>
    <t>Tök</t>
  </si>
  <si>
    <t>Összesen</t>
  </si>
  <si>
    <t>fő</t>
  </si>
  <si>
    <t>Ft</t>
  </si>
  <si>
    <t>eFt</t>
  </si>
  <si>
    <t>-jelzőrendszeres házisegítségnyújtás támogatása</t>
  </si>
  <si>
    <t>-finanszírozás</t>
  </si>
  <si>
    <t>Mindösszesen:</t>
  </si>
  <si>
    <t>Finanszírozás nélkül</t>
  </si>
  <si>
    <t>MINDÖSSZESEN:</t>
  </si>
  <si>
    <t>adatok eFt</t>
  </si>
  <si>
    <t>-önkormányzatoktól</t>
  </si>
  <si>
    <t>MINDÖSSZESEN</t>
  </si>
  <si>
    <t>18.</t>
  </si>
  <si>
    <t>19.</t>
  </si>
  <si>
    <t>Telki</t>
  </si>
  <si>
    <t>250 Ft/év/fő</t>
  </si>
  <si>
    <t xml:space="preserve">Budakörnyéki Önkormányzati Társulás </t>
  </si>
  <si>
    <t>2015.évi működési hozzájárulás</t>
  </si>
  <si>
    <t>2014.01.01. adat</t>
  </si>
  <si>
    <t xml:space="preserve">HÍD Szociális és Gyermekjóléti Szolgálat 2015.évi költségvetési bevételei </t>
  </si>
  <si>
    <t>-önkormányzattól-Közterület felügyelet</t>
  </si>
  <si>
    <t>4.melléklet</t>
  </si>
  <si>
    <t xml:space="preserve">Budakörnyéki Közterület-felügyelet 2015.évi költségvetési bevételei </t>
  </si>
  <si>
    <t>HÍD Szociális és Gyermekjóléti Szolgálat 2015. évi működési és felhalmozási kiadásai összesen kiemelt előirányzatonkénti bontásban</t>
  </si>
  <si>
    <t>7.melléklet</t>
  </si>
  <si>
    <t>Budakörnyéki Közterület-felügyelet 2015. évi működési és felhalmozási kiadásai összesen kiemelt előirányzatonkénti bontásban</t>
  </si>
  <si>
    <t>8.melléklet</t>
  </si>
  <si>
    <t>6. melléklet</t>
  </si>
  <si>
    <t>Budakörnyéki Közterület-felügyelet</t>
  </si>
  <si>
    <t>2015. január 1-én költségvetési létszám (fő)</t>
  </si>
  <si>
    <t>Tájékoztató adat:</t>
  </si>
  <si>
    <t>2014. évi bírság bevétel:</t>
  </si>
  <si>
    <t>2015. évre tervezett bírságbevétel</t>
  </si>
  <si>
    <t>Jelen bevételek a költségvetésben nem kerültek felosztásra.</t>
  </si>
  <si>
    <t xml:space="preserve">5. melléklet </t>
  </si>
  <si>
    <t>12. melléklet</t>
  </si>
  <si>
    <t xml:space="preserve">13. melléklet </t>
  </si>
  <si>
    <t xml:space="preserve">                                                                                                                                                                                    14/A. melléklet </t>
  </si>
  <si>
    <t>2015.év</t>
  </si>
  <si>
    <t>16.melléklet</t>
  </si>
  <si>
    <t>17.melléklet</t>
  </si>
  <si>
    <t>Tájékoztató adatok  az Áht.24. § (4) bekezdése alapján                                                                                                      Budakörnyéki Önkormányzati Társulás 2015. évi kiadási előirányzat felhasználási ütemterve</t>
  </si>
  <si>
    <t>2015.I.név</t>
  </si>
  <si>
    <t>2015.II.név</t>
  </si>
  <si>
    <t>2015.III.név.</t>
  </si>
  <si>
    <t>2015.IV.n.év</t>
  </si>
  <si>
    <t>Budakörnyéki Önkormányzati Társulás 2015. évi bevételi előirányzat felhasználási ütemterve</t>
  </si>
  <si>
    <t>2015.I.n.év</t>
  </si>
  <si>
    <t>2015.II.n.év</t>
  </si>
  <si>
    <t>2015-III.név</t>
  </si>
  <si>
    <t>2015.IV-n.év</t>
  </si>
  <si>
    <t>Budakörnyéki Önkormányzati Társulás és intézménye 2015. évi működési  bevételei és kiadásai</t>
  </si>
  <si>
    <t>Budakörnyéki Önkormányzati Társulás és intézménye 2015. évi felhalmozási  bevételei és kiadásai</t>
  </si>
  <si>
    <t>Budakörnyéki  Önkormányzati Társulás  és költségvetési szervének engedélyezett létszám kerete 2015-ban</t>
  </si>
  <si>
    <t xml:space="preserve">Budakörnyéki Önkormányzati Társulás 2015. évi közvetett támogatásai </t>
  </si>
  <si>
    <t>Budakörnyéki Önkormányzai Társulás 2015.  évi tartalékának részeletezése</t>
  </si>
  <si>
    <t>2015. évi eredeti előirányzat</t>
  </si>
  <si>
    <t>Budakkörnyéki Önkormányzati Társulás 2015.  évi kötelezettségei</t>
  </si>
  <si>
    <t>Budakörnyéki Önkormányzati Társulás 2015. évi működési célú pénzeszköz átadása államháztartáson kívülre, civil és egyéb szervezetek részére</t>
  </si>
  <si>
    <t>Budakörnyéki Önkormányzati Társulás 2015. évi működési és felhalmozási  kiadásai kiemelt előirányzatonkénti bontásban</t>
  </si>
  <si>
    <t>Budakörnyéki Önkormányzati Társulás  és intézménye 2015.évi működési  és felhalmozási kiadásai összesen kiemelt előirányzatonkénti bontásban</t>
  </si>
  <si>
    <t>Budakörnyéki Önkormányzati Társulás 2015. évi költségvetésének bevételei</t>
  </si>
  <si>
    <t>2015. évi költségvetésének bevételei</t>
  </si>
  <si>
    <t>-önkormányzattól-Közterület-felügyelet</t>
  </si>
  <si>
    <t>-önkormányzattól - Közterület-felügyelet</t>
  </si>
  <si>
    <t>2.14</t>
  </si>
  <si>
    <t>2.15</t>
  </si>
  <si>
    <t>2015. összesen</t>
  </si>
  <si>
    <t>14/B melléklet</t>
  </si>
  <si>
    <t xml:space="preserve">15.melléklet   </t>
  </si>
  <si>
    <t>Budakörnyéki Önkormányzati Társulás</t>
  </si>
</sst>
</file>

<file path=xl/styles.xml><?xml version="1.0" encoding="utf-8"?>
<styleSheet xmlns="http://schemas.openxmlformats.org/spreadsheetml/2006/main">
  <numFmts count="1">
    <numFmt numFmtId="164" formatCode="#,##0.000"/>
  </numFmts>
  <fonts count="17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right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/>
    <xf numFmtId="0" fontId="2" fillId="0" borderId="0" xfId="0" applyFont="1" applyBorder="1"/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9" fillId="0" borderId="0" xfId="0" applyFont="1"/>
    <xf numFmtId="0" fontId="0" fillId="0" borderId="1" xfId="0" applyFont="1" applyBorder="1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 applyAlignment="1">
      <alignment horizontal="right"/>
    </xf>
    <xf numFmtId="0" fontId="0" fillId="0" borderId="0" xfId="0" applyFont="1"/>
    <xf numFmtId="3" fontId="2" fillId="0" borderId="0" xfId="0" applyNumberFormat="1" applyFont="1" applyBorder="1"/>
    <xf numFmtId="0" fontId="1" fillId="0" borderId="0" xfId="0" applyFont="1" applyBorder="1" applyAlignment="1">
      <alignment horizontal="center" wrapText="1"/>
    </xf>
    <xf numFmtId="0" fontId="0" fillId="0" borderId="0" xfId="0" applyBorder="1" applyAlignment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wrapText="1"/>
    </xf>
    <xf numFmtId="3" fontId="11" fillId="0" borderId="1" xfId="0" applyNumberFormat="1" applyFont="1" applyBorder="1"/>
    <xf numFmtId="0" fontId="10" fillId="0" borderId="0" xfId="0" applyFont="1" applyAlignment="1">
      <alignment horizontal="center"/>
    </xf>
    <xf numFmtId="0" fontId="10" fillId="0" borderId="0" xfId="0" applyFont="1" applyAlignment="1">
      <alignment wrapText="1"/>
    </xf>
    <xf numFmtId="0" fontId="10" fillId="0" borderId="0" xfId="0" applyFont="1"/>
    <xf numFmtId="0" fontId="10" fillId="0" borderId="0" xfId="0" applyFont="1" applyAlignment="1">
      <alignment horizontal="center"/>
    </xf>
    <xf numFmtId="49" fontId="10" fillId="0" borderId="1" xfId="0" applyNumberFormat="1" applyFont="1" applyBorder="1" applyAlignment="1">
      <alignment wrapText="1"/>
    </xf>
    <xf numFmtId="49" fontId="11" fillId="0" borderId="1" xfId="0" applyNumberFormat="1" applyFont="1" applyBorder="1" applyAlignment="1">
      <alignment wrapText="1"/>
    </xf>
    <xf numFmtId="0" fontId="10" fillId="0" borderId="0" xfId="0" applyFont="1" applyAlignment="1">
      <alignment horizontal="right"/>
    </xf>
    <xf numFmtId="0" fontId="10" fillId="0" borderId="1" xfId="0" applyFont="1" applyBorder="1"/>
    <xf numFmtId="3" fontId="11" fillId="0" borderId="1" xfId="0" applyNumberFormat="1" applyFont="1" applyBorder="1" applyAlignment="1">
      <alignment wrapText="1"/>
    </xf>
    <xf numFmtId="3" fontId="10" fillId="0" borderId="1" xfId="0" applyNumberFormat="1" applyFont="1" applyBorder="1" applyAlignment="1">
      <alignment wrapText="1"/>
    </xf>
    <xf numFmtId="0" fontId="13" fillId="0" borderId="1" xfId="0" applyFont="1" applyBorder="1"/>
    <xf numFmtId="0" fontId="10" fillId="0" borderId="1" xfId="0" applyFont="1" applyBorder="1" applyAlignment="1">
      <alignment horizontal="center" wrapText="1"/>
    </xf>
    <xf numFmtId="0" fontId="11" fillId="0" borderId="1" xfId="0" applyFont="1" applyBorder="1"/>
    <xf numFmtId="3" fontId="10" fillId="0" borderId="1" xfId="0" applyNumberFormat="1" applyFont="1" applyBorder="1" applyAlignment="1">
      <alignment horizontal="right"/>
    </xf>
    <xf numFmtId="0" fontId="10" fillId="0" borderId="0" xfId="0" applyFont="1" applyAlignment="1"/>
    <xf numFmtId="3" fontId="10" fillId="0" borderId="1" xfId="0" applyNumberFormat="1" applyFont="1" applyBorder="1"/>
    <xf numFmtId="0" fontId="0" fillId="0" borderId="0" xfId="0" applyBorder="1"/>
    <xf numFmtId="0" fontId="6" fillId="0" borderId="0" xfId="0" applyFont="1" applyAlignment="1">
      <alignment horizontal="center" wrapText="1"/>
    </xf>
    <xf numFmtId="0" fontId="6" fillId="0" borderId="1" xfId="0" applyFont="1" applyFill="1" applyBorder="1"/>
    <xf numFmtId="0" fontId="10" fillId="0" borderId="2" xfId="0" applyFont="1" applyBorder="1" applyAlignment="1">
      <alignment horizontal="center" wrapText="1"/>
    </xf>
    <xf numFmtId="3" fontId="10" fillId="0" borderId="2" xfId="0" applyNumberFormat="1" applyFont="1" applyBorder="1" applyAlignment="1">
      <alignment horizontal="right"/>
    </xf>
    <xf numFmtId="3" fontId="6" fillId="0" borderId="2" xfId="0" applyNumberFormat="1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0" fillId="0" borderId="0" xfId="0" applyFont="1" applyAlignment="1">
      <alignment horizontal="right"/>
    </xf>
    <xf numFmtId="0" fontId="10" fillId="0" borderId="0" xfId="0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3" fontId="10" fillId="0" borderId="0" xfId="0" applyNumberFormat="1" applyFont="1" applyBorder="1"/>
    <xf numFmtId="0" fontId="0" fillId="0" borderId="0" xfId="0" applyBorder="1" applyAlignment="1">
      <alignment wrapText="1"/>
    </xf>
    <xf numFmtId="3" fontId="11" fillId="0" borderId="0" xfId="0" applyNumberFormat="1" applyFont="1" applyBorder="1"/>
    <xf numFmtId="0" fontId="6" fillId="0" borderId="0" xfId="0" applyFont="1" applyBorder="1"/>
    <xf numFmtId="3" fontId="6" fillId="0" borderId="0" xfId="0" applyNumberFormat="1" applyFont="1" applyBorder="1"/>
    <xf numFmtId="3" fontId="6" fillId="0" borderId="1" xfId="0" applyNumberFormat="1" applyFont="1" applyBorder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 applyAlignment="1">
      <alignment wrapText="1"/>
    </xf>
    <xf numFmtId="0" fontId="8" fillId="0" borderId="0" xfId="0" applyFont="1"/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2" fontId="8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right"/>
    </xf>
    <xf numFmtId="0" fontId="6" fillId="0" borderId="1" xfId="0" applyFont="1" applyBorder="1"/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left"/>
    </xf>
    <xf numFmtId="3" fontId="8" fillId="0" borderId="1" xfId="0" applyNumberFormat="1" applyFont="1" applyBorder="1"/>
    <xf numFmtId="0" fontId="6" fillId="0" borderId="1" xfId="0" applyFont="1" applyBorder="1" applyAlignment="1">
      <alignment wrapText="1"/>
    </xf>
    <xf numFmtId="3" fontId="6" fillId="0" borderId="1" xfId="0" applyNumberFormat="1" applyFont="1" applyBorder="1"/>
    <xf numFmtId="3" fontId="8" fillId="0" borderId="1" xfId="0" applyNumberFormat="1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7" fillId="0" borderId="1" xfId="0" applyFont="1" applyBorder="1"/>
    <xf numFmtId="3" fontId="0" fillId="0" borderId="1" xfId="0" applyNumberFormat="1" applyFont="1" applyBorder="1"/>
    <xf numFmtId="0" fontId="10" fillId="0" borderId="0" xfId="0" applyFont="1" applyAlignment="1"/>
    <xf numFmtId="0" fontId="6" fillId="0" borderId="0" xfId="0" applyFont="1" applyFill="1" applyBorder="1"/>
    <xf numFmtId="3" fontId="6" fillId="0" borderId="0" xfId="0" applyNumberFormat="1" applyFont="1" applyBorder="1" applyAlignment="1">
      <alignment horizontal="right"/>
    </xf>
    <xf numFmtId="0" fontId="8" fillId="0" borderId="1" xfId="0" applyFont="1" applyFill="1" applyBorder="1"/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/>
    <xf numFmtId="3" fontId="8" fillId="0" borderId="2" xfId="0" applyNumberFormat="1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10" fillId="0" borderId="0" xfId="0" applyFont="1" applyBorder="1" applyAlignment="1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applyFont="1" applyAlignment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49" fontId="6" fillId="0" borderId="1" xfId="0" applyNumberFormat="1" applyFont="1" applyBorder="1"/>
    <xf numFmtId="49" fontId="6" fillId="0" borderId="1" xfId="0" applyNumberFormat="1" applyFont="1" applyBorder="1" applyAlignment="1">
      <alignment wrapText="1"/>
    </xf>
    <xf numFmtId="49" fontId="8" fillId="0" borderId="1" xfId="0" applyNumberFormat="1" applyFont="1" applyBorder="1"/>
    <xf numFmtId="0" fontId="8" fillId="0" borderId="1" xfId="0" applyFont="1" applyBorder="1" applyAlignment="1">
      <alignment horizontal="right"/>
    </xf>
    <xf numFmtId="3" fontId="8" fillId="0" borderId="0" xfId="0" applyNumberFormat="1" applyFont="1" applyBorder="1"/>
    <xf numFmtId="0" fontId="8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wrapText="1"/>
    </xf>
    <xf numFmtId="49" fontId="10" fillId="0" borderId="1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wrapText="1"/>
    </xf>
    <xf numFmtId="49" fontId="10" fillId="0" borderId="0" xfId="0" applyNumberFormat="1" applyFont="1" applyBorder="1" applyAlignment="1">
      <alignment wrapText="1"/>
    </xf>
    <xf numFmtId="3" fontId="10" fillId="0" borderId="0" xfId="0" applyNumberFormat="1" applyFont="1" applyBorder="1" applyAlignment="1">
      <alignment wrapText="1"/>
    </xf>
    <xf numFmtId="0" fontId="13" fillId="0" borderId="0" xfId="0" applyFont="1" applyBorder="1"/>
    <xf numFmtId="0" fontId="0" fillId="0" borderId="0" xfId="0" applyBorder="1" applyAlignment="1">
      <alignment horizontal="center"/>
    </xf>
    <xf numFmtId="49" fontId="0" fillId="0" borderId="0" xfId="0" applyNumberFormat="1" applyBorder="1" applyAlignment="1">
      <alignment wrapText="1"/>
    </xf>
    <xf numFmtId="49" fontId="10" fillId="0" borderId="0" xfId="0" applyNumberFormat="1" applyFont="1" applyBorder="1" applyAlignment="1">
      <alignment horizontal="center"/>
    </xf>
    <xf numFmtId="49" fontId="11" fillId="0" borderId="0" xfId="0" applyNumberFormat="1" applyFont="1" applyBorder="1" applyAlignment="1">
      <alignment wrapText="1"/>
    </xf>
    <xf numFmtId="3" fontId="11" fillId="0" borderId="0" xfId="0" applyNumberFormat="1" applyFont="1" applyBorder="1" applyAlignment="1">
      <alignment wrapText="1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3" fontId="11" fillId="0" borderId="0" xfId="0" applyNumberFormat="1" applyFont="1" applyBorder="1" applyAlignment="1">
      <alignment horizontal="right"/>
    </xf>
    <xf numFmtId="3" fontId="10" fillId="0" borderId="0" xfId="0" applyNumberFormat="1" applyFont="1" applyBorder="1" applyAlignment="1">
      <alignment horizontal="right"/>
    </xf>
    <xf numFmtId="3" fontId="10" fillId="0" borderId="0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left"/>
    </xf>
    <xf numFmtId="0" fontId="10" fillId="0" borderId="2" xfId="0" applyFont="1" applyBorder="1"/>
    <xf numFmtId="3" fontId="10" fillId="0" borderId="2" xfId="0" applyNumberFormat="1" applyFont="1" applyBorder="1" applyAlignment="1">
      <alignment horizontal="right" wrapText="1"/>
    </xf>
    <xf numFmtId="3" fontId="10" fillId="0" borderId="1" xfId="0" applyNumberFormat="1" applyFont="1" applyBorder="1" applyAlignment="1">
      <alignment horizontal="right" vertical="center" wrapText="1"/>
    </xf>
    <xf numFmtId="49" fontId="8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 wrapText="1"/>
    </xf>
    <xf numFmtId="0" fontId="13" fillId="0" borderId="1" xfId="0" applyFont="1" applyBorder="1" applyAlignment="1">
      <alignment wrapText="1"/>
    </xf>
    <xf numFmtId="0" fontId="0" fillId="0" borderId="0" xfId="0" applyFont="1" applyBorder="1"/>
    <xf numFmtId="3" fontId="0" fillId="0" borderId="0" xfId="0" applyNumberFormat="1" applyFont="1" applyBorder="1"/>
    <xf numFmtId="3" fontId="8" fillId="0" borderId="1" xfId="0" applyNumberFormat="1" applyFont="1" applyBorder="1" applyAlignment="1">
      <alignment horizontal="left"/>
    </xf>
    <xf numFmtId="0" fontId="6" fillId="0" borderId="0" xfId="0" applyFont="1" applyAlignment="1">
      <alignment horizontal="center"/>
    </xf>
    <xf numFmtId="3" fontId="11" fillId="0" borderId="2" xfId="0" applyNumberFormat="1" applyFont="1" applyBorder="1" applyAlignment="1">
      <alignment horizontal="right" wrapText="1"/>
    </xf>
    <xf numFmtId="3" fontId="11" fillId="0" borderId="1" xfId="0" applyNumberFormat="1" applyFont="1" applyBorder="1" applyAlignment="1">
      <alignment horizontal="right" vertical="center" wrapText="1"/>
    </xf>
    <xf numFmtId="3" fontId="11" fillId="0" borderId="2" xfId="0" applyNumberFormat="1" applyFont="1" applyBorder="1" applyAlignment="1">
      <alignment horizontal="right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/>
    </xf>
    <xf numFmtId="3" fontId="0" fillId="0" borderId="1" xfId="0" applyNumberFormat="1" applyBorder="1"/>
    <xf numFmtId="3" fontId="0" fillId="0" borderId="1" xfId="0" applyNumberFormat="1" applyBorder="1" applyAlignment="1"/>
    <xf numFmtId="3" fontId="15" fillId="0" borderId="1" xfId="0" applyNumberFormat="1" applyFont="1" applyBorder="1" applyAlignment="1"/>
    <xf numFmtId="3" fontId="15" fillId="0" borderId="1" xfId="0" applyNumberFormat="1" applyFont="1" applyBorder="1"/>
    <xf numFmtId="49" fontId="6" fillId="0" borderId="1" xfId="0" applyNumberFormat="1" applyFont="1" applyFill="1" applyBorder="1"/>
    <xf numFmtId="3" fontId="0" fillId="0" borderId="0" xfId="0" applyNumberFormat="1" applyBorder="1"/>
    <xf numFmtId="3" fontId="0" fillId="0" borderId="0" xfId="0" applyNumberFormat="1"/>
    <xf numFmtId="3" fontId="10" fillId="0" borderId="1" xfId="0" applyNumberFormat="1" applyFont="1" applyBorder="1" applyAlignment="1">
      <alignment horizontal="right" wrapText="1"/>
    </xf>
    <xf numFmtId="0" fontId="13" fillId="0" borderId="0" xfId="0" applyFont="1" applyAlignment="1">
      <alignment horizontal="center" wrapText="1"/>
    </xf>
    <xf numFmtId="0" fontId="10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0" fillId="0" borderId="6" xfId="0" applyFill="1" applyBorder="1"/>
    <xf numFmtId="49" fontId="11" fillId="0" borderId="0" xfId="0" applyNumberFormat="1" applyFont="1" applyFill="1" applyBorder="1" applyAlignment="1">
      <alignment wrapText="1"/>
    </xf>
    <xf numFmtId="3" fontId="10" fillId="0" borderId="7" xfId="0" applyNumberFormat="1" applyFont="1" applyBorder="1"/>
    <xf numFmtId="0" fontId="10" fillId="0" borderId="1" xfId="0" applyFont="1" applyFill="1" applyBorder="1" applyAlignment="1">
      <alignment horizontal="center" wrapText="1"/>
    </xf>
    <xf numFmtId="164" fontId="10" fillId="0" borderId="1" xfId="0" applyNumberFormat="1" applyFont="1" applyBorder="1" applyAlignment="1">
      <alignment wrapText="1"/>
    </xf>
    <xf numFmtId="164" fontId="10" fillId="0" borderId="1" xfId="0" applyNumberFormat="1" applyFont="1" applyBorder="1"/>
    <xf numFmtId="49" fontId="11" fillId="0" borderId="4" xfId="0" applyNumberFormat="1" applyFont="1" applyFill="1" applyBorder="1" applyAlignment="1">
      <alignment wrapText="1"/>
    </xf>
    <xf numFmtId="0" fontId="16" fillId="0" borderId="4" xfId="0" applyFont="1" applyBorder="1" applyAlignment="1">
      <alignment horizontal="right"/>
    </xf>
    <xf numFmtId="3" fontId="11" fillId="0" borderId="1" xfId="0" applyNumberFormat="1" applyFont="1" applyBorder="1" applyAlignment="1">
      <alignment vertical="center" wrapText="1"/>
    </xf>
    <xf numFmtId="3" fontId="6" fillId="0" borderId="1" xfId="0" applyNumberFormat="1" applyFont="1" applyBorder="1" applyAlignment="1">
      <alignment horizontal="right" vertical="center"/>
    </xf>
    <xf numFmtId="4" fontId="8" fillId="0" borderId="1" xfId="0" applyNumberFormat="1" applyFont="1" applyBorder="1" applyAlignment="1">
      <alignment horizontal="right"/>
    </xf>
    <xf numFmtId="2" fontId="8" fillId="0" borderId="1" xfId="0" applyNumberFormat="1" applyFont="1" applyBorder="1" applyAlignment="1">
      <alignment horizontal="left" vertical="center" wrapText="1"/>
    </xf>
    <xf numFmtId="0" fontId="13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0" fillId="0" borderId="0" xfId="0" applyAlignment="1"/>
    <xf numFmtId="0" fontId="13" fillId="0" borderId="0" xfId="0" applyFont="1" applyAlignment="1">
      <alignment wrapText="1"/>
    </xf>
    <xf numFmtId="0" fontId="13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right"/>
    </xf>
    <xf numFmtId="0" fontId="7" fillId="0" borderId="0" xfId="0" applyFont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10" fillId="0" borderId="4" xfId="0" applyFont="1" applyBorder="1" applyAlignment="1">
      <alignment horizontal="right"/>
    </xf>
    <xf numFmtId="0" fontId="0" fillId="0" borderId="0" xfId="0" applyBorder="1" applyAlignment="1"/>
    <xf numFmtId="0" fontId="13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8" fillId="0" borderId="0" xfId="0" applyFont="1" applyAlignment="1">
      <alignment horizontal="right"/>
    </xf>
    <xf numFmtId="0" fontId="10" fillId="0" borderId="0" xfId="0" applyFont="1" applyAlignment="1"/>
    <xf numFmtId="0" fontId="9" fillId="0" borderId="0" xfId="0" applyFont="1" applyAlignment="1">
      <alignment wrapText="1"/>
    </xf>
    <xf numFmtId="0" fontId="8" fillId="0" borderId="2" xfId="0" applyFont="1" applyBorder="1" applyAlignment="1">
      <alignment horizontal="center" wrapText="1"/>
    </xf>
    <xf numFmtId="0" fontId="10" fillId="0" borderId="5" xfId="0" applyFont="1" applyBorder="1" applyAlignment="1"/>
    <xf numFmtId="0" fontId="10" fillId="0" borderId="3" xfId="0" applyFont="1" applyBorder="1" applyAlignment="1"/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1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5"/>
  <sheetViews>
    <sheetView view="pageBreakPreview" zoomScale="120" zoomScaleNormal="100" zoomScaleSheetLayoutView="120" workbookViewId="0">
      <selection activeCell="C10" sqref="C10"/>
    </sheetView>
  </sheetViews>
  <sheetFormatPr defaultRowHeight="15"/>
  <cols>
    <col min="1" max="1" width="5.28515625" style="2" customWidth="1"/>
    <col min="2" max="2" width="44.85546875" style="1" customWidth="1"/>
    <col min="3" max="3" width="11.28515625" customWidth="1"/>
    <col min="4" max="4" width="10" customWidth="1"/>
    <col min="5" max="5" width="10.140625" customWidth="1"/>
    <col min="6" max="6" width="11" customWidth="1"/>
  </cols>
  <sheetData>
    <row r="1" spans="1:6">
      <c r="A1" s="28"/>
      <c r="B1" s="29"/>
      <c r="C1" s="167" t="s">
        <v>49</v>
      </c>
      <c r="D1" s="168"/>
      <c r="E1" s="168"/>
      <c r="F1" s="168"/>
    </row>
    <row r="2" spans="1:6">
      <c r="A2" s="28"/>
      <c r="B2" s="29"/>
      <c r="C2" s="30"/>
    </row>
    <row r="3" spans="1:6">
      <c r="A3" s="165" t="s">
        <v>50</v>
      </c>
      <c r="B3" s="166"/>
      <c r="C3" s="166"/>
    </row>
    <row r="4" spans="1:6">
      <c r="A4" s="28"/>
      <c r="B4" s="150" t="s">
        <v>288</v>
      </c>
      <c r="C4" s="30"/>
    </row>
    <row r="5" spans="1:6">
      <c r="C5" s="4"/>
      <c r="F5" s="30" t="s">
        <v>35</v>
      </c>
    </row>
    <row r="6" spans="1:6" ht="23.25">
      <c r="A6" s="22" t="s">
        <v>26</v>
      </c>
      <c r="B6" s="23" t="s">
        <v>27</v>
      </c>
      <c r="C6" s="24" t="s">
        <v>36</v>
      </c>
      <c r="D6" s="24" t="s">
        <v>37</v>
      </c>
      <c r="E6" s="24" t="s">
        <v>38</v>
      </c>
      <c r="F6" s="35" t="s">
        <v>39</v>
      </c>
    </row>
    <row r="7" spans="1:6">
      <c r="A7" s="25">
        <v>1</v>
      </c>
      <c r="B7" s="26" t="s">
        <v>73</v>
      </c>
      <c r="C7" s="27"/>
      <c r="D7" s="27"/>
      <c r="E7" s="43"/>
      <c r="F7" s="27">
        <f>C7+D7+E7</f>
        <v>0</v>
      </c>
    </row>
    <row r="8" spans="1:6">
      <c r="A8" s="25">
        <v>2</v>
      </c>
      <c r="B8" s="33" t="s">
        <v>74</v>
      </c>
      <c r="C8" s="36">
        <f>C9</f>
        <v>223671</v>
      </c>
      <c r="D8" s="36">
        <f t="shared" ref="D8:E8" si="0">D9</f>
        <v>1763</v>
      </c>
      <c r="E8" s="36">
        <f t="shared" si="0"/>
        <v>0</v>
      </c>
      <c r="F8" s="27">
        <f>C8+D8+E8</f>
        <v>225434</v>
      </c>
    </row>
    <row r="9" spans="1:6">
      <c r="A9" s="107" t="s">
        <v>75</v>
      </c>
      <c r="B9" s="32" t="s">
        <v>76</v>
      </c>
      <c r="C9" s="36">
        <f>C10+C11+C12</f>
        <v>223671</v>
      </c>
      <c r="D9" s="36">
        <f t="shared" ref="D9:F9" si="1">D10+D11</f>
        <v>1763</v>
      </c>
      <c r="E9" s="36">
        <f t="shared" si="1"/>
        <v>0</v>
      </c>
      <c r="F9" s="36">
        <f t="shared" si="1"/>
        <v>186958</v>
      </c>
    </row>
    <row r="10" spans="1:6">
      <c r="A10" s="107" t="s">
        <v>80</v>
      </c>
      <c r="B10" s="32" t="s">
        <v>236</v>
      </c>
      <c r="C10" s="37">
        <f>86918+85155</f>
        <v>172073</v>
      </c>
      <c r="D10" s="43">
        <v>1763</v>
      </c>
      <c r="E10" s="43">
        <v>0</v>
      </c>
      <c r="F10" s="27">
        <f t="shared" ref="F10:F28" si="2">C10+D10+E10</f>
        <v>173836</v>
      </c>
    </row>
    <row r="11" spans="1:6">
      <c r="A11" s="107" t="s">
        <v>81</v>
      </c>
      <c r="B11" s="32" t="s">
        <v>78</v>
      </c>
      <c r="C11" s="37">
        <v>13122</v>
      </c>
      <c r="D11" s="43">
        <v>0</v>
      </c>
      <c r="E11" s="43">
        <v>0</v>
      </c>
      <c r="F11" s="27">
        <f t="shared" si="2"/>
        <v>13122</v>
      </c>
    </row>
    <row r="12" spans="1:6">
      <c r="A12" s="107" t="s">
        <v>212</v>
      </c>
      <c r="B12" s="32" t="s">
        <v>289</v>
      </c>
      <c r="C12" s="37">
        <f>19238+19238</f>
        <v>38476</v>
      </c>
      <c r="D12" s="43"/>
      <c r="E12" s="43"/>
      <c r="F12" s="27"/>
    </row>
    <row r="13" spans="1:6" ht="15.75" customHeight="1">
      <c r="A13" s="107" t="s">
        <v>17</v>
      </c>
      <c r="B13" s="33" t="s">
        <v>83</v>
      </c>
      <c r="C13" s="36">
        <v>0</v>
      </c>
      <c r="D13" s="43">
        <v>0</v>
      </c>
      <c r="E13" s="43">
        <v>0</v>
      </c>
      <c r="F13" s="27">
        <f t="shared" si="2"/>
        <v>0</v>
      </c>
    </row>
    <row r="14" spans="1:6">
      <c r="A14" s="107" t="s">
        <v>18</v>
      </c>
      <c r="B14" s="33" t="s">
        <v>84</v>
      </c>
      <c r="C14" s="37">
        <v>0</v>
      </c>
      <c r="D14" s="43">
        <v>0</v>
      </c>
      <c r="E14" s="43">
        <v>0</v>
      </c>
      <c r="F14" s="27">
        <f t="shared" si="2"/>
        <v>0</v>
      </c>
    </row>
    <row r="15" spans="1:6">
      <c r="A15" s="107" t="s">
        <v>19</v>
      </c>
      <c r="B15" s="33" t="s">
        <v>85</v>
      </c>
      <c r="C15" s="37">
        <v>5080</v>
      </c>
      <c r="D15" s="43">
        <v>0</v>
      </c>
      <c r="E15" s="43">
        <v>0</v>
      </c>
      <c r="F15" s="27">
        <f t="shared" si="2"/>
        <v>5080</v>
      </c>
    </row>
    <row r="16" spans="1:6">
      <c r="A16" s="107" t="s">
        <v>20</v>
      </c>
      <c r="B16" s="33" t="s">
        <v>86</v>
      </c>
      <c r="C16" s="36">
        <v>0</v>
      </c>
      <c r="D16" s="43">
        <v>0</v>
      </c>
      <c r="E16" s="43">
        <v>0</v>
      </c>
      <c r="F16" s="27">
        <f t="shared" si="2"/>
        <v>0</v>
      </c>
    </row>
    <row r="17" spans="1:6">
      <c r="A17" s="107" t="s">
        <v>21</v>
      </c>
      <c r="B17" s="33" t="s">
        <v>87</v>
      </c>
      <c r="C17" s="37">
        <v>0</v>
      </c>
      <c r="D17" s="43">
        <v>0</v>
      </c>
      <c r="E17" s="43">
        <v>0</v>
      </c>
      <c r="F17" s="27">
        <f t="shared" si="2"/>
        <v>0</v>
      </c>
    </row>
    <row r="18" spans="1:6">
      <c r="A18" s="107" t="s">
        <v>22</v>
      </c>
      <c r="B18" s="33" t="s">
        <v>88</v>
      </c>
      <c r="C18" s="37">
        <v>0</v>
      </c>
      <c r="D18" s="43">
        <v>0</v>
      </c>
      <c r="E18" s="43">
        <v>0</v>
      </c>
      <c r="F18" s="27">
        <f t="shared" si="2"/>
        <v>0</v>
      </c>
    </row>
    <row r="19" spans="1:6">
      <c r="A19" s="107" t="s">
        <v>23</v>
      </c>
      <c r="B19" s="33" t="s">
        <v>89</v>
      </c>
      <c r="C19" s="36">
        <f>C7+C8+C13+C14+C15+C16+C17+C18</f>
        <v>228751</v>
      </c>
      <c r="D19" s="36">
        <f>D7+D8+D13+D14+D15+D16+D17+D18</f>
        <v>1763</v>
      </c>
      <c r="E19" s="36">
        <f>E7+E8+E13+E14+E15+E16+E17+E18</f>
        <v>0</v>
      </c>
      <c r="F19" s="27">
        <f t="shared" si="2"/>
        <v>230514</v>
      </c>
    </row>
    <row r="20" spans="1:6">
      <c r="A20" s="107" t="s">
        <v>24</v>
      </c>
      <c r="B20" s="33" t="s">
        <v>90</v>
      </c>
      <c r="C20" s="36">
        <v>0</v>
      </c>
      <c r="D20" s="36">
        <v>0</v>
      </c>
      <c r="E20" s="36">
        <v>0</v>
      </c>
      <c r="F20" s="27">
        <f t="shared" si="2"/>
        <v>0</v>
      </c>
    </row>
    <row r="21" spans="1:6">
      <c r="A21" s="107" t="s">
        <v>25</v>
      </c>
      <c r="B21" s="33" t="s">
        <v>91</v>
      </c>
      <c r="C21" s="37">
        <v>0</v>
      </c>
      <c r="D21" s="37">
        <v>0</v>
      </c>
      <c r="E21" s="43">
        <v>0</v>
      </c>
      <c r="F21" s="27">
        <f t="shared" si="2"/>
        <v>0</v>
      </c>
    </row>
    <row r="22" spans="1:6" ht="15" customHeight="1">
      <c r="A22" s="107" t="s">
        <v>92</v>
      </c>
      <c r="B22" s="33" t="s">
        <v>93</v>
      </c>
      <c r="C22" s="37">
        <v>0</v>
      </c>
      <c r="D22" s="43">
        <v>0</v>
      </c>
      <c r="E22" s="43">
        <v>0</v>
      </c>
      <c r="F22" s="27">
        <f t="shared" si="2"/>
        <v>0</v>
      </c>
    </row>
    <row r="23" spans="1:6" ht="15" customHeight="1">
      <c r="A23" s="107" t="s">
        <v>94</v>
      </c>
      <c r="B23" s="33" t="s">
        <v>95</v>
      </c>
      <c r="C23" s="37">
        <v>0</v>
      </c>
      <c r="D23" s="43">
        <v>0</v>
      </c>
      <c r="E23" s="43">
        <v>0</v>
      </c>
      <c r="F23" s="27">
        <f t="shared" si="2"/>
        <v>0</v>
      </c>
    </row>
    <row r="24" spans="1:6" ht="15" customHeight="1">
      <c r="A24" s="107" t="s">
        <v>96</v>
      </c>
      <c r="B24" s="33" t="s">
        <v>97</v>
      </c>
      <c r="C24" s="37">
        <v>0</v>
      </c>
      <c r="D24" s="43">
        <v>0</v>
      </c>
      <c r="E24" s="43">
        <v>0</v>
      </c>
      <c r="F24" s="27">
        <f t="shared" si="2"/>
        <v>0</v>
      </c>
    </row>
    <row r="25" spans="1:6" ht="15" customHeight="1">
      <c r="A25" s="107" t="s">
        <v>98</v>
      </c>
      <c r="B25" s="33" t="s">
        <v>99</v>
      </c>
      <c r="C25" s="37">
        <v>0</v>
      </c>
      <c r="D25" s="43">
        <v>0</v>
      </c>
      <c r="E25" s="43">
        <v>0</v>
      </c>
      <c r="F25" s="27">
        <f t="shared" si="2"/>
        <v>0</v>
      </c>
    </row>
    <row r="26" spans="1:6" ht="15" customHeight="1">
      <c r="A26" s="107" t="s">
        <v>100</v>
      </c>
      <c r="B26" s="33" t="s">
        <v>101</v>
      </c>
      <c r="C26" s="36">
        <f>C20+C21+C22+C23+C24+C25</f>
        <v>0</v>
      </c>
      <c r="D26" s="36">
        <f t="shared" ref="D26:E26" si="3">D20+D21+D22+D23+D24+D25</f>
        <v>0</v>
      </c>
      <c r="E26" s="36">
        <f t="shared" si="3"/>
        <v>0</v>
      </c>
      <c r="F26" s="27">
        <f t="shared" si="2"/>
        <v>0</v>
      </c>
    </row>
    <row r="27" spans="1:6" ht="17.25" customHeight="1">
      <c r="A27" s="107" t="s">
        <v>102</v>
      </c>
      <c r="B27" s="108" t="s">
        <v>103</v>
      </c>
      <c r="C27" s="36">
        <f>C19+C26</f>
        <v>228751</v>
      </c>
      <c r="D27" s="36">
        <f t="shared" ref="D27:E27" si="4">D19+D26</f>
        <v>1763</v>
      </c>
      <c r="E27" s="36">
        <f t="shared" si="4"/>
        <v>0</v>
      </c>
      <c r="F27" s="27">
        <f t="shared" si="2"/>
        <v>230514</v>
      </c>
    </row>
    <row r="28" spans="1:6">
      <c r="A28" s="107" t="s">
        <v>238</v>
      </c>
      <c r="B28" s="33" t="s">
        <v>231</v>
      </c>
      <c r="C28" s="36">
        <f>85155+19238</f>
        <v>104393</v>
      </c>
      <c r="D28" s="27">
        <v>1763</v>
      </c>
      <c r="E28" s="27">
        <v>0</v>
      </c>
      <c r="F28" s="27">
        <f t="shared" si="2"/>
        <v>106156</v>
      </c>
    </row>
    <row r="29" spans="1:6" ht="15" customHeight="1">
      <c r="A29" s="107" t="s">
        <v>239</v>
      </c>
      <c r="B29" s="38" t="s">
        <v>232</v>
      </c>
      <c r="C29" s="27">
        <f>C27-C28</f>
        <v>124358</v>
      </c>
      <c r="D29" s="27">
        <f t="shared" ref="D29:F29" si="5">D27-D28</f>
        <v>0</v>
      </c>
      <c r="E29" s="27">
        <f t="shared" si="5"/>
        <v>0</v>
      </c>
      <c r="F29" s="27">
        <f t="shared" si="5"/>
        <v>124358</v>
      </c>
    </row>
    <row r="30" spans="1:6" ht="18" customHeight="1">
      <c r="A30" s="107"/>
      <c r="B30" s="33"/>
      <c r="C30" s="36"/>
      <c r="D30" s="36"/>
      <c r="E30" s="43"/>
      <c r="F30" s="27"/>
    </row>
    <row r="31" spans="1:6" ht="24" customHeight="1">
      <c r="A31" s="114"/>
      <c r="B31" s="109"/>
      <c r="C31" s="110"/>
      <c r="D31" s="57"/>
      <c r="E31" s="57"/>
      <c r="F31" s="57"/>
    </row>
    <row r="32" spans="1:6">
      <c r="A32" s="54"/>
      <c r="B32" s="109"/>
      <c r="C32" s="110"/>
      <c r="D32" s="57"/>
      <c r="E32" s="57"/>
      <c r="F32" s="57"/>
    </row>
    <row r="33" spans="1:6">
      <c r="A33" s="54"/>
      <c r="B33" s="109"/>
      <c r="C33" s="110"/>
      <c r="D33" s="57"/>
      <c r="E33" s="57"/>
      <c r="F33" s="57"/>
    </row>
    <row r="34" spans="1:6" ht="27" customHeight="1">
      <c r="A34" s="54"/>
      <c r="B34" s="109"/>
      <c r="C34" s="110"/>
      <c r="D34" s="57"/>
      <c r="E34" s="57"/>
      <c r="F34" s="57"/>
    </row>
    <row r="35" spans="1:6">
      <c r="A35" s="54"/>
      <c r="B35" s="115"/>
      <c r="C35" s="116"/>
      <c r="D35" s="57"/>
      <c r="E35" s="57"/>
      <c r="F35" s="57"/>
    </row>
    <row r="36" spans="1:6">
      <c r="A36" s="54"/>
      <c r="B36" s="109"/>
      <c r="C36" s="110"/>
      <c r="D36" s="57"/>
      <c r="E36" s="57"/>
      <c r="F36" s="57"/>
    </row>
    <row r="37" spans="1:6">
      <c r="A37" s="54"/>
      <c r="B37" s="109"/>
      <c r="C37" s="110"/>
      <c r="D37" s="57"/>
      <c r="E37" s="57"/>
      <c r="F37" s="57"/>
    </row>
    <row r="38" spans="1:6">
      <c r="A38" s="54"/>
      <c r="B38" s="115"/>
      <c r="C38" s="116"/>
      <c r="D38" s="57"/>
      <c r="E38" s="57"/>
      <c r="F38" s="57"/>
    </row>
    <row r="39" spans="1:6" ht="16.5" customHeight="1">
      <c r="A39" s="54"/>
      <c r="B39" s="115"/>
      <c r="C39" s="116"/>
      <c r="D39" s="57"/>
      <c r="E39" s="57"/>
      <c r="F39" s="57"/>
    </row>
    <row r="40" spans="1:6">
      <c r="A40" s="54"/>
      <c r="B40" s="109"/>
      <c r="C40" s="110"/>
      <c r="D40" s="57"/>
      <c r="E40" s="57"/>
      <c r="F40" s="57"/>
    </row>
    <row r="41" spans="1:6">
      <c r="A41" s="54"/>
      <c r="B41" s="109"/>
      <c r="C41" s="110"/>
      <c r="D41" s="57"/>
      <c r="E41" s="57"/>
      <c r="F41" s="57"/>
    </row>
    <row r="42" spans="1:6" ht="18.75" customHeight="1">
      <c r="A42" s="54"/>
      <c r="B42" s="111"/>
      <c r="C42" s="59"/>
      <c r="D42" s="59"/>
      <c r="E42" s="57"/>
      <c r="F42" s="59"/>
    </row>
    <row r="43" spans="1:6">
      <c r="A43" s="112"/>
      <c r="B43" s="113"/>
      <c r="C43" s="113"/>
      <c r="D43" s="44"/>
      <c r="E43" s="44"/>
      <c r="F43" s="44"/>
    </row>
    <row r="44" spans="1:6">
      <c r="A44" s="112"/>
      <c r="B44" s="113"/>
      <c r="C44" s="113"/>
      <c r="D44" s="44"/>
      <c r="E44" s="44"/>
      <c r="F44" s="44"/>
    </row>
    <row r="45" spans="1:6">
      <c r="A45" s="112"/>
      <c r="B45" s="58"/>
      <c r="C45" s="44"/>
      <c r="D45" s="44"/>
      <c r="E45" s="44"/>
      <c r="F45" s="44"/>
    </row>
  </sheetData>
  <mergeCells count="2">
    <mergeCell ref="A3:C3"/>
    <mergeCell ref="C1:F1"/>
  </mergeCells>
  <pageMargins left="0.35" right="0.47" top="0.39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32"/>
  <sheetViews>
    <sheetView view="pageBreakPreview" zoomScaleNormal="100" zoomScaleSheetLayoutView="100" workbookViewId="0">
      <selection activeCell="C16" sqref="C16"/>
    </sheetView>
  </sheetViews>
  <sheetFormatPr defaultRowHeight="15"/>
  <cols>
    <col min="1" max="1" width="6.7109375" customWidth="1"/>
    <col min="2" max="2" width="39.85546875" customWidth="1"/>
    <col min="3" max="3" width="10.85546875" customWidth="1"/>
    <col min="4" max="4" width="11" customWidth="1"/>
    <col min="5" max="5" width="10.28515625" customWidth="1"/>
    <col min="6" max="6" width="11.42578125" customWidth="1"/>
  </cols>
  <sheetData>
    <row r="1" spans="1:9" ht="16.5" customHeight="1">
      <c r="A1" s="30"/>
      <c r="B1" s="167"/>
      <c r="C1" s="168"/>
      <c r="D1" s="168"/>
      <c r="E1" s="168"/>
      <c r="F1" s="168"/>
    </row>
    <row r="2" spans="1:9" ht="3" customHeight="1">
      <c r="A2" s="30"/>
      <c r="B2" s="30"/>
      <c r="C2" s="30"/>
    </row>
    <row r="3" spans="1:9" ht="32.25" customHeight="1">
      <c r="A3" s="173" t="s">
        <v>267</v>
      </c>
      <c r="B3" s="173"/>
      <c r="C3" s="173"/>
      <c r="D3" s="195"/>
      <c r="E3" s="195"/>
      <c r="F3" s="30" t="s">
        <v>266</v>
      </c>
    </row>
    <row r="4" spans="1:9">
      <c r="A4" s="45"/>
      <c r="B4" s="45"/>
      <c r="C4" s="45"/>
    </row>
    <row r="5" spans="1:9">
      <c r="A5" s="30"/>
      <c r="B5" s="30"/>
      <c r="C5" s="50"/>
      <c r="D5" s="175" t="s">
        <v>28</v>
      </c>
      <c r="E5" s="175"/>
      <c r="F5" s="175"/>
    </row>
    <row r="6" spans="1:9" ht="23.25">
      <c r="A6" s="25" t="s">
        <v>26</v>
      </c>
      <c r="B6" s="25" t="s">
        <v>10</v>
      </c>
      <c r="C6" s="47" t="s">
        <v>268</v>
      </c>
      <c r="D6" s="39" t="s">
        <v>269</v>
      </c>
      <c r="E6" s="39" t="s">
        <v>270</v>
      </c>
      <c r="F6" s="23" t="s">
        <v>271</v>
      </c>
      <c r="G6" s="156" t="s">
        <v>293</v>
      </c>
      <c r="I6" s="2"/>
    </row>
    <row r="7" spans="1:9">
      <c r="A7" s="25" t="s">
        <v>15</v>
      </c>
      <c r="B7" s="122" t="s">
        <v>108</v>
      </c>
      <c r="C7" s="124">
        <f>C8+C9+C10+C11+C12+C15</f>
        <v>30328</v>
      </c>
      <c r="D7" s="124">
        <f t="shared" ref="D7:F7" si="0">D8+D9+D10+D11+D12+D15</f>
        <v>31307</v>
      </c>
      <c r="E7" s="149">
        <f t="shared" si="0"/>
        <v>31414</v>
      </c>
      <c r="F7" s="149">
        <f t="shared" si="0"/>
        <v>31309</v>
      </c>
      <c r="G7" s="43">
        <f>SUM(C7:F7)</f>
        <v>124358</v>
      </c>
    </row>
    <row r="8" spans="1:9">
      <c r="A8" s="107" t="s">
        <v>109</v>
      </c>
      <c r="B8" s="35" t="s">
        <v>29</v>
      </c>
      <c r="C8" s="48">
        <v>15683</v>
      </c>
      <c r="D8" s="48">
        <v>15683</v>
      </c>
      <c r="E8" s="48">
        <v>15683</v>
      </c>
      <c r="F8" s="48">
        <v>15684</v>
      </c>
      <c r="G8" s="43">
        <v>62733</v>
      </c>
    </row>
    <row r="9" spans="1:9">
      <c r="A9" s="107" t="s">
        <v>110</v>
      </c>
      <c r="B9" s="35" t="s">
        <v>11</v>
      </c>
      <c r="C9" s="48">
        <v>3915</v>
      </c>
      <c r="D9" s="48">
        <v>3916</v>
      </c>
      <c r="E9" s="48">
        <v>3916</v>
      </c>
      <c r="F9" s="48">
        <v>3916</v>
      </c>
      <c r="G9" s="43">
        <f>SUM(C9:F9)</f>
        <v>15663</v>
      </c>
    </row>
    <row r="10" spans="1:9">
      <c r="A10" s="107" t="s">
        <v>111</v>
      </c>
      <c r="B10" s="35" t="s">
        <v>12</v>
      </c>
      <c r="C10" s="48">
        <v>10530</v>
      </c>
      <c r="D10" s="48">
        <v>10531</v>
      </c>
      <c r="E10" s="48">
        <v>10531</v>
      </c>
      <c r="F10" s="48">
        <v>10531</v>
      </c>
      <c r="G10" s="43">
        <v>42123</v>
      </c>
    </row>
    <row r="11" spans="1:9">
      <c r="A11" s="107" t="s">
        <v>112</v>
      </c>
      <c r="B11" s="35" t="s">
        <v>54</v>
      </c>
      <c r="C11" s="48">
        <v>200</v>
      </c>
      <c r="D11" s="35">
        <v>200</v>
      </c>
      <c r="E11" s="35">
        <v>200</v>
      </c>
      <c r="F11" s="125">
        <v>200</v>
      </c>
      <c r="G11" s="43">
        <v>800</v>
      </c>
    </row>
    <row r="12" spans="1:9">
      <c r="A12" s="107" t="s">
        <v>113</v>
      </c>
      <c r="B12" s="35" t="s">
        <v>115</v>
      </c>
      <c r="C12" s="48">
        <v>0</v>
      </c>
      <c r="D12" s="48">
        <v>977</v>
      </c>
      <c r="E12" s="41">
        <f t="shared" ref="E12" si="1">E13+E14</f>
        <v>0</v>
      </c>
      <c r="F12" s="48">
        <v>978</v>
      </c>
      <c r="G12" s="43">
        <v>1955</v>
      </c>
    </row>
    <row r="13" spans="1:9">
      <c r="A13" s="107" t="s">
        <v>114</v>
      </c>
      <c r="B13" s="35" t="s">
        <v>118</v>
      </c>
      <c r="C13" s="48">
        <v>0</v>
      </c>
      <c r="D13" s="48">
        <v>0</v>
      </c>
      <c r="E13" s="41">
        <v>0</v>
      </c>
      <c r="F13" s="125">
        <f t="shared" ref="F13:F14" si="2">C13+D13+E13</f>
        <v>0</v>
      </c>
      <c r="G13" s="43"/>
    </row>
    <row r="14" spans="1:9">
      <c r="A14" s="107" t="s">
        <v>117</v>
      </c>
      <c r="B14" s="35" t="s">
        <v>119</v>
      </c>
      <c r="C14" s="48">
        <v>0</v>
      </c>
      <c r="D14" s="48">
        <v>0</v>
      </c>
      <c r="E14" s="41">
        <v>0</v>
      </c>
      <c r="F14" s="125">
        <f t="shared" si="2"/>
        <v>0</v>
      </c>
      <c r="G14" s="43"/>
    </row>
    <row r="15" spans="1:9">
      <c r="A15" s="107" t="s">
        <v>116</v>
      </c>
      <c r="B15" s="35" t="s">
        <v>9</v>
      </c>
      <c r="C15" s="48">
        <v>0</v>
      </c>
      <c r="D15" s="35">
        <v>0</v>
      </c>
      <c r="E15" s="35">
        <v>1084</v>
      </c>
      <c r="F15" s="125">
        <v>0</v>
      </c>
      <c r="G15" s="43">
        <v>1084</v>
      </c>
    </row>
    <row r="16" spans="1:9">
      <c r="A16" s="107" t="s">
        <v>16</v>
      </c>
      <c r="B16" s="40" t="s">
        <v>120</v>
      </c>
      <c r="C16" s="48">
        <f>C19+C18+C17</f>
        <v>0</v>
      </c>
      <c r="D16" s="48">
        <f t="shared" ref="D16:E16" si="3">D19+D18+D17</f>
        <v>0</v>
      </c>
      <c r="E16" s="41">
        <f t="shared" si="3"/>
        <v>0</v>
      </c>
      <c r="F16" s="43">
        <f>C16+D16+E16</f>
        <v>0</v>
      </c>
      <c r="G16" s="43"/>
    </row>
    <row r="17" spans="1:7">
      <c r="A17" s="107" t="s">
        <v>75</v>
      </c>
      <c r="B17" s="84" t="s">
        <v>13</v>
      </c>
      <c r="C17" s="87">
        <v>0</v>
      </c>
      <c r="D17" s="35">
        <v>0</v>
      </c>
      <c r="E17" s="35">
        <v>0</v>
      </c>
      <c r="F17" s="43">
        <f t="shared" ref="F17:F19" si="4">C17+D17+E17</f>
        <v>0</v>
      </c>
      <c r="G17" s="43"/>
    </row>
    <row r="18" spans="1:7">
      <c r="A18" s="107" t="s">
        <v>82</v>
      </c>
      <c r="B18" s="84" t="s">
        <v>14</v>
      </c>
      <c r="C18" s="87">
        <v>0</v>
      </c>
      <c r="D18" s="87">
        <v>0</v>
      </c>
      <c r="E18" s="70">
        <v>0</v>
      </c>
      <c r="F18" s="43">
        <f t="shared" si="4"/>
        <v>0</v>
      </c>
      <c r="G18" s="43"/>
    </row>
    <row r="19" spans="1:7">
      <c r="A19" s="107" t="s">
        <v>121</v>
      </c>
      <c r="B19" s="84" t="s">
        <v>122</v>
      </c>
      <c r="C19" s="87">
        <v>0</v>
      </c>
      <c r="D19" s="35">
        <v>0</v>
      </c>
      <c r="E19" s="35">
        <v>0</v>
      </c>
      <c r="F19" s="43">
        <f t="shared" si="4"/>
        <v>0</v>
      </c>
      <c r="G19" s="43"/>
    </row>
    <row r="20" spans="1:7">
      <c r="A20" s="107" t="s">
        <v>17</v>
      </c>
      <c r="B20" s="46" t="s">
        <v>123</v>
      </c>
      <c r="C20" s="87">
        <f>C7+C16</f>
        <v>30328</v>
      </c>
      <c r="D20" s="87">
        <f t="shared" ref="D20:F20" si="5">D7+D16</f>
        <v>31307</v>
      </c>
      <c r="E20" s="70">
        <f t="shared" si="5"/>
        <v>31414</v>
      </c>
      <c r="F20" s="70">
        <f t="shared" si="5"/>
        <v>31309</v>
      </c>
      <c r="G20" s="43">
        <f>SUM(C20:F20)</f>
        <v>124358</v>
      </c>
    </row>
    <row r="21" spans="1:7">
      <c r="A21" s="107" t="s">
        <v>18</v>
      </c>
      <c r="B21" s="84" t="s">
        <v>124</v>
      </c>
      <c r="C21" s="87">
        <v>0</v>
      </c>
      <c r="D21" s="123">
        <v>0</v>
      </c>
      <c r="E21" s="35">
        <v>0</v>
      </c>
      <c r="F21" s="70">
        <v>0</v>
      </c>
      <c r="G21" s="43"/>
    </row>
    <row r="22" spans="1:7">
      <c r="A22" s="107" t="s">
        <v>19</v>
      </c>
      <c r="B22" s="84" t="s">
        <v>125</v>
      </c>
      <c r="C22" s="87">
        <v>0</v>
      </c>
      <c r="D22" s="123">
        <v>0</v>
      </c>
      <c r="E22" s="35">
        <v>0</v>
      </c>
      <c r="F22" s="70">
        <v>0</v>
      </c>
      <c r="G22" s="43"/>
    </row>
    <row r="23" spans="1:7">
      <c r="A23" s="107" t="s">
        <v>20</v>
      </c>
      <c r="B23" s="84" t="s">
        <v>126</v>
      </c>
      <c r="C23" s="87">
        <f>C24+C25</f>
        <v>0</v>
      </c>
      <c r="D23" s="87">
        <v>0</v>
      </c>
      <c r="E23" s="70">
        <v>0</v>
      </c>
      <c r="F23" s="70">
        <v>0</v>
      </c>
      <c r="G23" s="43"/>
    </row>
    <row r="24" spans="1:7">
      <c r="A24" s="107" t="s">
        <v>130</v>
      </c>
      <c r="B24" s="84" t="s">
        <v>132</v>
      </c>
      <c r="C24" s="87">
        <v>0</v>
      </c>
      <c r="D24" s="87">
        <v>0</v>
      </c>
      <c r="E24" s="70">
        <v>0</v>
      </c>
      <c r="F24" s="70">
        <v>0</v>
      </c>
      <c r="G24" s="43"/>
    </row>
    <row r="25" spans="1:7">
      <c r="A25" s="107" t="s">
        <v>131</v>
      </c>
      <c r="B25" s="84" t="s">
        <v>133</v>
      </c>
      <c r="C25" s="87">
        <v>0</v>
      </c>
      <c r="D25" s="87">
        <v>0</v>
      </c>
      <c r="E25" s="70">
        <v>0</v>
      </c>
      <c r="F25" s="70">
        <v>0</v>
      </c>
      <c r="G25" s="43"/>
    </row>
    <row r="26" spans="1:7">
      <c r="A26" s="107" t="s">
        <v>21</v>
      </c>
      <c r="B26" s="84" t="s">
        <v>127</v>
      </c>
      <c r="C26" s="87">
        <v>0</v>
      </c>
      <c r="D26" s="87">
        <v>0</v>
      </c>
      <c r="E26" s="70">
        <v>0</v>
      </c>
      <c r="F26" s="70">
        <v>0</v>
      </c>
      <c r="G26" s="43"/>
    </row>
    <row r="27" spans="1:7">
      <c r="A27" s="107" t="s">
        <v>22</v>
      </c>
      <c r="B27" s="46" t="s">
        <v>128</v>
      </c>
      <c r="C27" s="87">
        <f>C21+C22+C23+C26</f>
        <v>0</v>
      </c>
      <c r="D27" s="87">
        <f t="shared" ref="D27:E27" si="6">D21+D22+D23+D26</f>
        <v>0</v>
      </c>
      <c r="E27" s="70">
        <f t="shared" si="6"/>
        <v>0</v>
      </c>
      <c r="F27" s="70">
        <v>0</v>
      </c>
      <c r="G27" s="43"/>
    </row>
    <row r="28" spans="1:7">
      <c r="A28" s="107" t="s">
        <v>23</v>
      </c>
      <c r="B28" s="46" t="s">
        <v>129</v>
      </c>
      <c r="C28" s="70">
        <f>C20+C27</f>
        <v>30328</v>
      </c>
      <c r="D28" s="70">
        <f t="shared" ref="D28:F28" si="7">D20+D27</f>
        <v>31307</v>
      </c>
      <c r="E28" s="70">
        <f t="shared" si="7"/>
        <v>31414</v>
      </c>
      <c r="F28" s="70">
        <f t="shared" si="7"/>
        <v>31309</v>
      </c>
      <c r="G28" s="43">
        <f>SUM(C28:F28)</f>
        <v>124358</v>
      </c>
    </row>
    <row r="29" spans="1:7">
      <c r="A29" s="107"/>
      <c r="B29" s="146"/>
      <c r="C29" s="62"/>
      <c r="D29" s="62"/>
      <c r="E29" s="62"/>
      <c r="F29" s="70"/>
      <c r="G29" s="142"/>
    </row>
    <row r="30" spans="1:7">
      <c r="A30" s="107"/>
      <c r="B30" s="46"/>
      <c r="C30" s="62"/>
      <c r="D30" s="62"/>
      <c r="E30" s="62"/>
      <c r="F30" s="62"/>
      <c r="G30" s="139"/>
    </row>
    <row r="31" spans="1:7">
      <c r="A31" s="107"/>
      <c r="B31" s="46"/>
      <c r="C31" s="62"/>
      <c r="D31" s="62"/>
      <c r="E31" s="62"/>
      <c r="F31" s="62"/>
      <c r="G31" s="139"/>
    </row>
    <row r="32" spans="1:7">
      <c r="C32" s="148"/>
      <c r="D32" s="148"/>
      <c r="E32" s="148"/>
      <c r="F32" s="148"/>
    </row>
  </sheetData>
  <mergeCells count="3">
    <mergeCell ref="B1:F1"/>
    <mergeCell ref="D5:F5"/>
    <mergeCell ref="A3:E3"/>
  </mergeCells>
  <pageMargins left="0.49" right="0.7" top="0.75" bottom="0.75" header="0.3" footer="0.3"/>
  <pageSetup paperSize="9" scale="9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5:I23"/>
  <sheetViews>
    <sheetView workbookViewId="0">
      <selection activeCell="L14" sqref="L14"/>
    </sheetView>
  </sheetViews>
  <sheetFormatPr defaultRowHeight="15"/>
  <cols>
    <col min="2" max="2" width="18.5703125" customWidth="1"/>
    <col min="3" max="3" width="14.5703125" customWidth="1"/>
    <col min="4" max="4" width="18" customWidth="1"/>
    <col min="5" max="5" width="12.42578125" customWidth="1"/>
  </cols>
  <sheetData>
    <row r="5" spans="2:9">
      <c r="G5" s="137"/>
    </row>
    <row r="6" spans="2:9">
      <c r="B6" s="199" t="s">
        <v>242</v>
      </c>
      <c r="C6" s="199"/>
      <c r="D6" s="199"/>
      <c r="E6" s="199"/>
    </row>
    <row r="7" spans="2:9">
      <c r="B7" s="200" t="s">
        <v>243</v>
      </c>
      <c r="C7" s="200"/>
      <c r="D7" s="200"/>
      <c r="E7" s="200"/>
    </row>
    <row r="8" spans="2:9">
      <c r="B8" s="196"/>
      <c r="C8" s="198"/>
      <c r="D8" s="198"/>
      <c r="E8" s="198"/>
    </row>
    <row r="9" spans="2:9">
      <c r="B9" s="140" t="s">
        <v>214</v>
      </c>
      <c r="C9" s="140" t="s">
        <v>215</v>
      </c>
      <c r="D9" s="196" t="s">
        <v>216</v>
      </c>
      <c r="E9" s="197"/>
    </row>
    <row r="10" spans="2:9">
      <c r="B10" s="139"/>
      <c r="C10" s="25" t="s">
        <v>244</v>
      </c>
      <c r="D10" s="201" t="s">
        <v>241</v>
      </c>
      <c r="E10" s="201"/>
      <c r="H10" s="138"/>
      <c r="I10" s="138"/>
    </row>
    <row r="11" spans="2:9">
      <c r="B11" s="139"/>
      <c r="C11" s="141" t="s">
        <v>227</v>
      </c>
      <c r="D11" s="141" t="s">
        <v>228</v>
      </c>
      <c r="E11" s="141" t="s">
        <v>229</v>
      </c>
    </row>
    <row r="12" spans="2:9">
      <c r="B12" s="139" t="s">
        <v>217</v>
      </c>
      <c r="C12" s="142">
        <v>12723</v>
      </c>
      <c r="D12" s="143">
        <f t="shared" ref="D12:D21" si="0">+C12*250</f>
        <v>3180750</v>
      </c>
      <c r="E12" s="144">
        <f>+ROUND(D12,-3)/1000</f>
        <v>3181</v>
      </c>
    </row>
    <row r="13" spans="2:9">
      <c r="B13" s="139" t="s">
        <v>218</v>
      </c>
      <c r="C13" s="142">
        <v>1833</v>
      </c>
      <c r="D13" s="143">
        <f t="shared" si="0"/>
        <v>458250</v>
      </c>
      <c r="E13" s="144">
        <f t="shared" ref="E13:E21" si="1">+ROUND(D13,-3)/1000</f>
        <v>458</v>
      </c>
    </row>
    <row r="14" spans="2:9">
      <c r="B14" s="139" t="s">
        <v>219</v>
      </c>
      <c r="C14" s="142">
        <v>13724</v>
      </c>
      <c r="D14" s="143">
        <f t="shared" si="0"/>
        <v>3431000</v>
      </c>
      <c r="E14" s="144">
        <f t="shared" si="1"/>
        <v>3431</v>
      </c>
    </row>
    <row r="15" spans="2:9">
      <c r="B15" s="139" t="s">
        <v>220</v>
      </c>
      <c r="C15" s="142">
        <v>2234</v>
      </c>
      <c r="D15" s="143">
        <f t="shared" si="0"/>
        <v>558500</v>
      </c>
      <c r="E15" s="144">
        <f t="shared" si="1"/>
        <v>559</v>
      </c>
    </row>
    <row r="16" spans="2:9">
      <c r="B16" s="139" t="s">
        <v>221</v>
      </c>
      <c r="C16" s="142">
        <v>7021</v>
      </c>
      <c r="D16" s="143">
        <f t="shared" si="0"/>
        <v>1755250</v>
      </c>
      <c r="E16" s="144">
        <f t="shared" si="1"/>
        <v>1755</v>
      </c>
    </row>
    <row r="17" spans="2:5">
      <c r="B17" s="139" t="s">
        <v>222</v>
      </c>
      <c r="C17" s="142">
        <v>7013</v>
      </c>
      <c r="D17" s="143">
        <f t="shared" si="0"/>
        <v>1753250</v>
      </c>
      <c r="E17" s="144">
        <f t="shared" si="1"/>
        <v>1753</v>
      </c>
    </row>
    <row r="18" spans="2:5">
      <c r="B18" s="139" t="s">
        <v>223</v>
      </c>
      <c r="C18" s="142">
        <v>2053</v>
      </c>
      <c r="D18" s="143">
        <f t="shared" si="0"/>
        <v>513250</v>
      </c>
      <c r="E18" s="144">
        <f t="shared" si="1"/>
        <v>513</v>
      </c>
    </row>
    <row r="19" spans="2:5">
      <c r="B19" s="139" t="s">
        <v>224</v>
      </c>
      <c r="C19" s="139">
        <v>763</v>
      </c>
      <c r="D19" s="143">
        <f t="shared" si="0"/>
        <v>190750</v>
      </c>
      <c r="E19" s="144">
        <f t="shared" si="1"/>
        <v>191</v>
      </c>
    </row>
    <row r="20" spans="2:5">
      <c r="B20" s="153" t="s">
        <v>240</v>
      </c>
      <c r="C20" s="142">
        <v>3809</v>
      </c>
      <c r="D20" s="143">
        <f t="shared" si="0"/>
        <v>952250</v>
      </c>
      <c r="E20" s="144">
        <f t="shared" si="1"/>
        <v>952</v>
      </c>
    </row>
    <row r="21" spans="2:5">
      <c r="B21" s="139" t="s">
        <v>225</v>
      </c>
      <c r="C21" s="142">
        <v>1314</v>
      </c>
      <c r="D21" s="143">
        <f t="shared" si="0"/>
        <v>328500</v>
      </c>
      <c r="E21" s="144">
        <f t="shared" si="1"/>
        <v>329</v>
      </c>
    </row>
    <row r="22" spans="2:5">
      <c r="B22" s="139" t="s">
        <v>226</v>
      </c>
      <c r="C22" s="142">
        <f>SUM(C12:C21)</f>
        <v>52487</v>
      </c>
      <c r="D22" s="142">
        <f t="shared" ref="D22:E22" si="2">SUM(D12:D21)</f>
        <v>13121750</v>
      </c>
      <c r="E22" s="145">
        <f t="shared" si="2"/>
        <v>13122</v>
      </c>
    </row>
    <row r="23" spans="2:5">
      <c r="B23" s="139"/>
      <c r="C23" s="139"/>
      <c r="D23" s="139"/>
      <c r="E23" s="139"/>
    </row>
  </sheetData>
  <mergeCells count="5">
    <mergeCell ref="D9:E9"/>
    <mergeCell ref="B8:E8"/>
    <mergeCell ref="B6:E6"/>
    <mergeCell ref="B7:E7"/>
    <mergeCell ref="D10:E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F107"/>
  <sheetViews>
    <sheetView view="pageBreakPreview" topLeftCell="A61" zoomScale="80" zoomScaleNormal="100" zoomScaleSheetLayoutView="80" workbookViewId="0">
      <selection activeCell="E104" sqref="E104"/>
    </sheetView>
  </sheetViews>
  <sheetFormatPr defaultRowHeight="15"/>
  <cols>
    <col min="1" max="1" width="5.85546875" style="2" customWidth="1"/>
    <col min="2" max="2" width="40.85546875" customWidth="1"/>
    <col min="3" max="3" width="12" customWidth="1"/>
    <col min="4" max="4" width="11.7109375" customWidth="1"/>
    <col min="5" max="5" width="12" customWidth="1"/>
    <col min="6" max="6" width="11.7109375" customWidth="1"/>
  </cols>
  <sheetData>
    <row r="2" spans="1:6">
      <c r="B2" s="165" t="s">
        <v>287</v>
      </c>
      <c r="C2" s="169"/>
      <c r="D2" s="169"/>
      <c r="F2" s="117" t="s">
        <v>104</v>
      </c>
    </row>
    <row r="3" spans="1:6">
      <c r="B3" s="105"/>
      <c r="C3" s="106"/>
      <c r="D3" s="106"/>
      <c r="F3" s="117"/>
    </row>
    <row r="4" spans="1:6">
      <c r="F4" s="30" t="s">
        <v>105</v>
      </c>
    </row>
    <row r="5" spans="1:6" ht="23.25">
      <c r="A5" s="22" t="s">
        <v>26</v>
      </c>
      <c r="B5" s="23" t="s">
        <v>27</v>
      </c>
      <c r="C5" s="24" t="s">
        <v>36</v>
      </c>
      <c r="D5" s="24" t="s">
        <v>37</v>
      </c>
      <c r="E5" s="24" t="s">
        <v>38</v>
      </c>
      <c r="F5" s="35" t="s">
        <v>39</v>
      </c>
    </row>
    <row r="6" spans="1:6">
      <c r="A6" s="25">
        <v>1</v>
      </c>
      <c r="B6" s="26" t="s">
        <v>197</v>
      </c>
      <c r="C6" s="27"/>
      <c r="D6" s="27"/>
      <c r="E6" s="43"/>
      <c r="F6" s="27">
        <f>C6+D6+E6</f>
        <v>0</v>
      </c>
    </row>
    <row r="7" spans="1:6">
      <c r="A7" s="25">
        <v>2</v>
      </c>
      <c r="B7" s="33" t="s">
        <v>198</v>
      </c>
      <c r="C7" s="36">
        <f>C8</f>
        <v>119278</v>
      </c>
      <c r="D7" s="36">
        <f t="shared" ref="D7:E7" si="0">D8</f>
        <v>0</v>
      </c>
      <c r="E7" s="36">
        <f t="shared" si="0"/>
        <v>0</v>
      </c>
      <c r="F7" s="27">
        <f t="shared" ref="F7:F26" si="1">C7+D7+E7</f>
        <v>119278</v>
      </c>
    </row>
    <row r="8" spans="1:6">
      <c r="A8" s="107" t="s">
        <v>75</v>
      </c>
      <c r="B8" s="32" t="s">
        <v>76</v>
      </c>
      <c r="C8" s="37">
        <f>C9+C10+C11</f>
        <v>119278</v>
      </c>
      <c r="D8" s="37">
        <f t="shared" ref="D8:F8" si="2">D9+D10</f>
        <v>0</v>
      </c>
      <c r="E8" s="37">
        <f t="shared" si="2"/>
        <v>0</v>
      </c>
      <c r="F8" s="36">
        <f t="shared" si="2"/>
        <v>100040</v>
      </c>
    </row>
    <row r="9" spans="1:6">
      <c r="A9" s="107" t="s">
        <v>80</v>
      </c>
      <c r="B9" s="32" t="s">
        <v>77</v>
      </c>
      <c r="C9" s="37">
        <v>86918</v>
      </c>
      <c r="D9" s="43">
        <v>0</v>
      </c>
      <c r="E9" s="43">
        <v>0</v>
      </c>
      <c r="F9" s="27">
        <f>C9+D9+E9</f>
        <v>86918</v>
      </c>
    </row>
    <row r="10" spans="1:6">
      <c r="A10" s="107" t="s">
        <v>81</v>
      </c>
      <c r="B10" s="32" t="s">
        <v>78</v>
      </c>
      <c r="C10" s="37">
        <v>13122</v>
      </c>
      <c r="D10" s="43">
        <v>0</v>
      </c>
      <c r="E10" s="43">
        <v>0</v>
      </c>
      <c r="F10" s="27">
        <f t="shared" si="1"/>
        <v>13122</v>
      </c>
    </row>
    <row r="11" spans="1:6">
      <c r="A11" s="107" t="s">
        <v>212</v>
      </c>
      <c r="B11" s="32" t="s">
        <v>246</v>
      </c>
      <c r="C11" s="37">
        <v>19238</v>
      </c>
      <c r="D11" s="43"/>
      <c r="E11" s="43"/>
      <c r="F11" s="27"/>
    </row>
    <row r="12" spans="1:6" ht="16.5" customHeight="1">
      <c r="A12" s="107" t="s">
        <v>17</v>
      </c>
      <c r="B12" s="33" t="s">
        <v>199</v>
      </c>
      <c r="C12" s="36">
        <v>0</v>
      </c>
      <c r="D12" s="43">
        <v>0</v>
      </c>
      <c r="E12" s="43">
        <v>0</v>
      </c>
      <c r="F12" s="27">
        <f t="shared" si="1"/>
        <v>0</v>
      </c>
    </row>
    <row r="13" spans="1:6">
      <c r="A13" s="107" t="s">
        <v>18</v>
      </c>
      <c r="B13" s="33" t="s">
        <v>200</v>
      </c>
      <c r="C13" s="37">
        <v>0</v>
      </c>
      <c r="D13" s="43">
        <v>0</v>
      </c>
      <c r="E13" s="43">
        <v>0</v>
      </c>
      <c r="F13" s="27">
        <f t="shared" si="1"/>
        <v>0</v>
      </c>
    </row>
    <row r="14" spans="1:6">
      <c r="A14" s="107" t="s">
        <v>19</v>
      </c>
      <c r="B14" s="33" t="s">
        <v>201</v>
      </c>
      <c r="C14" s="37">
        <v>0</v>
      </c>
      <c r="D14" s="43">
        <v>0</v>
      </c>
      <c r="E14" s="43">
        <v>0</v>
      </c>
      <c r="F14" s="27">
        <f t="shared" si="1"/>
        <v>0</v>
      </c>
    </row>
    <row r="15" spans="1:6">
      <c r="A15" s="107" t="s">
        <v>20</v>
      </c>
      <c r="B15" s="33" t="s">
        <v>202</v>
      </c>
      <c r="C15" s="36">
        <v>0</v>
      </c>
      <c r="D15" s="43">
        <v>0</v>
      </c>
      <c r="E15" s="43">
        <v>0</v>
      </c>
      <c r="F15" s="27">
        <f t="shared" si="1"/>
        <v>0</v>
      </c>
    </row>
    <row r="16" spans="1:6">
      <c r="A16" s="107" t="s">
        <v>21</v>
      </c>
      <c r="B16" s="33" t="s">
        <v>203</v>
      </c>
      <c r="C16" s="37">
        <v>0</v>
      </c>
      <c r="D16" s="43">
        <v>0</v>
      </c>
      <c r="E16" s="43">
        <v>0</v>
      </c>
      <c r="F16" s="27">
        <f t="shared" si="1"/>
        <v>0</v>
      </c>
    </row>
    <row r="17" spans="1:6">
      <c r="A17" s="107" t="s">
        <v>22</v>
      </c>
      <c r="B17" s="33" t="s">
        <v>204</v>
      </c>
      <c r="C17" s="37">
        <v>0</v>
      </c>
      <c r="D17" s="43">
        <v>0</v>
      </c>
      <c r="E17" s="43">
        <v>0</v>
      </c>
      <c r="F17" s="27">
        <f t="shared" si="1"/>
        <v>0</v>
      </c>
    </row>
    <row r="18" spans="1:6">
      <c r="A18" s="107" t="s">
        <v>23</v>
      </c>
      <c r="B18" s="33" t="s">
        <v>89</v>
      </c>
      <c r="C18" s="36">
        <f>C6+C7+C12+C13+C14+C15+C16+C17</f>
        <v>119278</v>
      </c>
      <c r="D18" s="36">
        <f>D6+D7+D12+D13+D14+D15+D16+D17</f>
        <v>0</v>
      </c>
      <c r="E18" s="36">
        <f>E6+E7+E12+E13+E14+E15+E16+E17</f>
        <v>0</v>
      </c>
      <c r="F18" s="27">
        <f t="shared" si="1"/>
        <v>119278</v>
      </c>
    </row>
    <row r="19" spans="1:6">
      <c r="A19" s="107" t="s">
        <v>24</v>
      </c>
      <c r="B19" s="33" t="s">
        <v>205</v>
      </c>
      <c r="C19" s="36">
        <v>0</v>
      </c>
      <c r="D19" s="36">
        <v>0</v>
      </c>
      <c r="E19" s="37">
        <v>0</v>
      </c>
      <c r="F19" s="27">
        <f t="shared" si="1"/>
        <v>0</v>
      </c>
    </row>
    <row r="20" spans="1:6">
      <c r="A20" s="107" t="s">
        <v>25</v>
      </c>
      <c r="B20" s="33" t="s">
        <v>206</v>
      </c>
      <c r="C20" s="37">
        <v>0</v>
      </c>
      <c r="D20" s="37">
        <v>0</v>
      </c>
      <c r="E20" s="43">
        <v>0</v>
      </c>
      <c r="F20" s="27">
        <f t="shared" si="1"/>
        <v>0</v>
      </c>
    </row>
    <row r="21" spans="1:6">
      <c r="A21" s="107" t="s">
        <v>92</v>
      </c>
      <c r="B21" s="33" t="s">
        <v>207</v>
      </c>
      <c r="C21" s="37">
        <v>0</v>
      </c>
      <c r="D21" s="43">
        <v>0</v>
      </c>
      <c r="E21" s="43">
        <v>0</v>
      </c>
      <c r="F21" s="27">
        <f t="shared" si="1"/>
        <v>0</v>
      </c>
    </row>
    <row r="22" spans="1:6">
      <c r="A22" s="107" t="s">
        <v>94</v>
      </c>
      <c r="B22" s="33" t="s">
        <v>208</v>
      </c>
      <c r="C22" s="37">
        <v>0</v>
      </c>
      <c r="D22" s="43">
        <v>0</v>
      </c>
      <c r="E22" s="43">
        <v>0</v>
      </c>
      <c r="F22" s="27">
        <f t="shared" si="1"/>
        <v>0</v>
      </c>
    </row>
    <row r="23" spans="1:6">
      <c r="A23" s="107" t="s">
        <v>96</v>
      </c>
      <c r="B23" s="33" t="s">
        <v>209</v>
      </c>
      <c r="C23" s="37">
        <v>0</v>
      </c>
      <c r="D23" s="43">
        <v>0</v>
      </c>
      <c r="E23" s="43">
        <v>0</v>
      </c>
      <c r="F23" s="27">
        <f t="shared" si="1"/>
        <v>0</v>
      </c>
    </row>
    <row r="24" spans="1:6" ht="23.25">
      <c r="A24" s="107" t="s">
        <v>98</v>
      </c>
      <c r="B24" s="33" t="s">
        <v>210</v>
      </c>
      <c r="C24" s="37">
        <v>0</v>
      </c>
      <c r="D24" s="43">
        <v>0</v>
      </c>
      <c r="E24" s="43">
        <v>0</v>
      </c>
      <c r="F24" s="27">
        <f t="shared" si="1"/>
        <v>0</v>
      </c>
    </row>
    <row r="25" spans="1:6">
      <c r="A25" s="107" t="s">
        <v>100</v>
      </c>
      <c r="B25" s="33" t="s">
        <v>211</v>
      </c>
      <c r="C25" s="36">
        <f>C19+C20+C21+C22+C23+C24</f>
        <v>0</v>
      </c>
      <c r="D25" s="36">
        <f t="shared" ref="D25:E25" si="3">D19+D20+D21+D22+D23+D24</f>
        <v>0</v>
      </c>
      <c r="E25" s="36">
        <f t="shared" si="3"/>
        <v>0</v>
      </c>
      <c r="F25" s="27">
        <f t="shared" si="1"/>
        <v>0</v>
      </c>
    </row>
    <row r="26" spans="1:6" ht="15" customHeight="1">
      <c r="A26" s="107" t="s">
        <v>102</v>
      </c>
      <c r="B26" s="108" t="s">
        <v>103</v>
      </c>
      <c r="C26" s="36">
        <f>C18+C25</f>
        <v>119278</v>
      </c>
      <c r="D26" s="36">
        <f t="shared" ref="D26:E26" si="4">D18+D25</f>
        <v>0</v>
      </c>
      <c r="E26" s="36">
        <f t="shared" si="4"/>
        <v>0</v>
      </c>
      <c r="F26" s="27">
        <f t="shared" si="1"/>
        <v>119278</v>
      </c>
    </row>
    <row r="27" spans="1:6">
      <c r="B27" s="3"/>
      <c r="C27" s="3"/>
    </row>
    <row r="28" spans="1:6">
      <c r="C28" s="4"/>
      <c r="E28" s="172"/>
      <c r="F28" s="172"/>
    </row>
    <row r="29" spans="1:6">
      <c r="A29" s="85"/>
      <c r="B29" s="85"/>
      <c r="C29" s="55"/>
      <c r="D29" s="53"/>
      <c r="E29" s="118"/>
      <c r="F29" s="85"/>
    </row>
    <row r="30" spans="1:6">
      <c r="A30" s="54"/>
      <c r="B30" s="86"/>
      <c r="C30" s="119"/>
      <c r="D30" s="52"/>
      <c r="E30" s="44"/>
      <c r="F30" s="59"/>
    </row>
    <row r="31" spans="1:6">
      <c r="A31" s="54"/>
      <c r="B31" s="86"/>
      <c r="C31" s="119"/>
      <c r="D31" s="52"/>
      <c r="E31" s="44"/>
      <c r="F31" s="57"/>
    </row>
    <row r="32" spans="1:6">
      <c r="A32" s="54"/>
      <c r="B32" s="52"/>
      <c r="C32" s="120"/>
      <c r="D32" s="52"/>
      <c r="E32" s="44"/>
      <c r="F32" s="57"/>
    </row>
    <row r="33" spans="1:6">
      <c r="A33" s="54"/>
      <c r="B33" s="86"/>
      <c r="C33" s="119"/>
      <c r="D33" s="52"/>
      <c r="E33" s="44"/>
      <c r="F33" s="59"/>
    </row>
    <row r="34" spans="1:6">
      <c r="A34" s="54"/>
      <c r="B34" s="52"/>
      <c r="C34" s="120"/>
      <c r="D34" s="52"/>
      <c r="E34" s="44"/>
      <c r="F34" s="57"/>
    </row>
    <row r="35" spans="1:6">
      <c r="A35" s="54"/>
      <c r="B35" s="86"/>
      <c r="C35" s="119"/>
      <c r="D35" s="52"/>
      <c r="E35" s="44"/>
      <c r="F35" s="57"/>
    </row>
    <row r="36" spans="1:6">
      <c r="A36" s="54"/>
      <c r="B36" s="52"/>
      <c r="C36" s="120"/>
      <c r="D36" s="52"/>
      <c r="E36" s="44"/>
      <c r="F36" s="57"/>
    </row>
    <row r="37" spans="1:6">
      <c r="A37" s="54"/>
      <c r="B37" s="86"/>
      <c r="C37" s="119"/>
      <c r="D37" s="52"/>
      <c r="E37" s="44"/>
      <c r="F37" s="57"/>
    </row>
    <row r="38" spans="1:6">
      <c r="A38" s="54"/>
      <c r="B38" s="52"/>
      <c r="C38" s="120"/>
      <c r="D38" s="52"/>
      <c r="E38" s="44"/>
      <c r="F38" s="57"/>
    </row>
    <row r="39" spans="1:6">
      <c r="A39" s="54"/>
      <c r="B39" s="52"/>
      <c r="C39" s="120"/>
      <c r="D39" s="52"/>
      <c r="E39" s="44"/>
      <c r="F39" s="57"/>
    </row>
    <row r="40" spans="1:6">
      <c r="A40" s="54"/>
      <c r="B40" s="86"/>
      <c r="C40" s="119"/>
      <c r="D40" s="52"/>
      <c r="E40" s="44"/>
      <c r="F40" s="57"/>
    </row>
    <row r="41" spans="1:6">
      <c r="A41" s="54"/>
      <c r="B41" s="52"/>
      <c r="C41" s="120"/>
      <c r="D41" s="52"/>
      <c r="E41" s="44"/>
      <c r="F41" s="57"/>
    </row>
    <row r="42" spans="1:6">
      <c r="A42" s="54"/>
      <c r="B42" s="86"/>
      <c r="C42" s="59"/>
      <c r="D42" s="52"/>
      <c r="E42" s="44"/>
      <c r="F42" s="59"/>
    </row>
    <row r="43" spans="1:6">
      <c r="A43" s="54"/>
      <c r="B43" s="86"/>
      <c r="C43" s="59"/>
      <c r="D43" s="52"/>
      <c r="E43" s="44"/>
      <c r="F43" s="59"/>
    </row>
    <row r="44" spans="1:6">
      <c r="A44" s="54"/>
      <c r="B44" s="86"/>
      <c r="C44" s="59"/>
      <c r="D44" s="52"/>
      <c r="E44" s="44"/>
      <c r="F44" s="59"/>
    </row>
    <row r="45" spans="1:6">
      <c r="A45" s="54"/>
      <c r="B45" s="86"/>
      <c r="C45" s="59"/>
      <c r="D45" s="52"/>
      <c r="E45" s="44"/>
      <c r="F45" s="59"/>
    </row>
    <row r="46" spans="1:6">
      <c r="A46" s="54"/>
      <c r="B46" s="86"/>
      <c r="C46" s="59"/>
      <c r="D46" s="52"/>
      <c r="E46" s="44"/>
      <c r="F46" s="59"/>
    </row>
    <row r="47" spans="1:6">
      <c r="A47" s="54"/>
      <c r="B47" s="86"/>
      <c r="C47" s="59"/>
      <c r="D47" s="52"/>
      <c r="E47" s="44"/>
      <c r="F47" s="59"/>
    </row>
    <row r="48" spans="1:6">
      <c r="A48" s="54"/>
      <c r="B48" s="86"/>
      <c r="C48" s="59"/>
      <c r="D48" s="52"/>
      <c r="E48" s="44"/>
      <c r="F48" s="59"/>
    </row>
    <row r="49" spans="1:6">
      <c r="A49" s="54"/>
      <c r="B49" s="170" t="s">
        <v>245</v>
      </c>
      <c r="C49" s="171"/>
      <c r="D49" s="52"/>
      <c r="E49" s="44"/>
      <c r="F49" s="121" t="s">
        <v>106</v>
      </c>
    </row>
    <row r="50" spans="1:6">
      <c r="A50" s="54"/>
      <c r="B50" s="171"/>
      <c r="C50" s="171"/>
      <c r="D50" s="52"/>
      <c r="E50" s="44"/>
      <c r="F50" s="59"/>
    </row>
    <row r="51" spans="1:6">
      <c r="A51" s="54"/>
      <c r="B51" s="86"/>
      <c r="C51" s="59"/>
      <c r="D51" s="52"/>
      <c r="E51" s="44"/>
      <c r="F51" s="121" t="s">
        <v>107</v>
      </c>
    </row>
    <row r="52" spans="1:6" ht="23.25">
      <c r="A52" s="22" t="s">
        <v>26</v>
      </c>
      <c r="B52" s="23" t="s">
        <v>27</v>
      </c>
      <c r="C52" s="24" t="s">
        <v>36</v>
      </c>
      <c r="D52" s="24" t="s">
        <v>37</v>
      </c>
      <c r="E52" s="24" t="s">
        <v>38</v>
      </c>
      <c r="F52" s="35" t="s">
        <v>39</v>
      </c>
    </row>
    <row r="53" spans="1:6">
      <c r="A53" s="25">
        <v>1</v>
      </c>
      <c r="B53" s="26" t="s">
        <v>73</v>
      </c>
      <c r="C53" s="27"/>
      <c r="D53" s="27"/>
      <c r="E53" s="43"/>
      <c r="F53" s="27">
        <f>C53+D53+E53</f>
        <v>0</v>
      </c>
    </row>
    <row r="54" spans="1:6">
      <c r="A54" s="25">
        <v>2</v>
      </c>
      <c r="B54" s="33" t="s">
        <v>74</v>
      </c>
      <c r="C54" s="36">
        <f>C55</f>
        <v>85155</v>
      </c>
      <c r="D54" s="36">
        <f t="shared" ref="D54:F55" si="5">D55</f>
        <v>1763</v>
      </c>
      <c r="E54" s="36">
        <f t="shared" si="5"/>
        <v>0</v>
      </c>
      <c r="F54" s="27">
        <f t="shared" ref="F54:F71" si="6">C54+D54+E54</f>
        <v>86918</v>
      </c>
    </row>
    <row r="55" spans="1:6">
      <c r="A55" s="107" t="s">
        <v>75</v>
      </c>
      <c r="B55" s="32" t="s">
        <v>76</v>
      </c>
      <c r="C55" s="36">
        <f>C56</f>
        <v>85155</v>
      </c>
      <c r="D55" s="36">
        <f t="shared" si="5"/>
        <v>1763</v>
      </c>
      <c r="E55" s="36">
        <f t="shared" si="5"/>
        <v>0</v>
      </c>
      <c r="F55" s="36">
        <f t="shared" si="5"/>
        <v>86918</v>
      </c>
    </row>
    <row r="56" spans="1:6">
      <c r="A56" s="107" t="s">
        <v>80</v>
      </c>
      <c r="B56" s="32" t="s">
        <v>213</v>
      </c>
      <c r="C56" s="37">
        <f>86918-1763</f>
        <v>85155</v>
      </c>
      <c r="D56" s="43">
        <v>1763</v>
      </c>
      <c r="E56" s="43">
        <v>0</v>
      </c>
      <c r="F56" s="27">
        <f t="shared" si="6"/>
        <v>86918</v>
      </c>
    </row>
    <row r="57" spans="1:6">
      <c r="A57" s="107" t="s">
        <v>17</v>
      </c>
      <c r="B57" s="33" t="s">
        <v>83</v>
      </c>
      <c r="C57" s="36">
        <v>0</v>
      </c>
      <c r="D57" s="43">
        <v>0</v>
      </c>
      <c r="E57" s="43">
        <v>0</v>
      </c>
      <c r="F57" s="27">
        <f t="shared" si="6"/>
        <v>0</v>
      </c>
    </row>
    <row r="58" spans="1:6">
      <c r="A58" s="107" t="s">
        <v>18</v>
      </c>
      <c r="B58" s="33" t="s">
        <v>84</v>
      </c>
      <c r="C58" s="37">
        <v>0</v>
      </c>
      <c r="D58" s="43">
        <v>0</v>
      </c>
      <c r="E58" s="43">
        <v>0</v>
      </c>
      <c r="F58" s="27">
        <f t="shared" si="6"/>
        <v>0</v>
      </c>
    </row>
    <row r="59" spans="1:6">
      <c r="A59" s="107" t="s">
        <v>19</v>
      </c>
      <c r="B59" s="33" t="s">
        <v>85</v>
      </c>
      <c r="C59" s="37">
        <v>5080</v>
      </c>
      <c r="D59" s="43">
        <v>0</v>
      </c>
      <c r="E59" s="43">
        <v>0</v>
      </c>
      <c r="F59" s="27">
        <f t="shared" si="6"/>
        <v>5080</v>
      </c>
    </row>
    <row r="60" spans="1:6">
      <c r="A60" s="107" t="s">
        <v>20</v>
      </c>
      <c r="B60" s="33" t="s">
        <v>86</v>
      </c>
      <c r="C60" s="36">
        <v>0</v>
      </c>
      <c r="D60" s="43">
        <v>0</v>
      </c>
      <c r="E60" s="43">
        <v>0</v>
      </c>
      <c r="F60" s="27">
        <f t="shared" si="6"/>
        <v>0</v>
      </c>
    </row>
    <row r="61" spans="1:6">
      <c r="A61" s="107" t="s">
        <v>21</v>
      </c>
      <c r="B61" s="33" t="s">
        <v>87</v>
      </c>
      <c r="C61" s="37">
        <v>0</v>
      </c>
      <c r="D61" s="43">
        <v>0</v>
      </c>
      <c r="E61" s="43">
        <v>0</v>
      </c>
      <c r="F61" s="27">
        <f t="shared" si="6"/>
        <v>0</v>
      </c>
    </row>
    <row r="62" spans="1:6">
      <c r="A62" s="107" t="s">
        <v>22</v>
      </c>
      <c r="B62" s="33" t="s">
        <v>88</v>
      </c>
      <c r="C62" s="37">
        <v>0</v>
      </c>
      <c r="D62" s="43">
        <v>0</v>
      </c>
      <c r="E62" s="43">
        <v>0</v>
      </c>
      <c r="F62" s="27">
        <f t="shared" si="6"/>
        <v>0</v>
      </c>
    </row>
    <row r="63" spans="1:6">
      <c r="A63" s="107" t="s">
        <v>23</v>
      </c>
      <c r="B63" s="33" t="s">
        <v>89</v>
      </c>
      <c r="C63" s="37">
        <f>C53+C54+C57+C58+C59+C60+C61+C62</f>
        <v>90235</v>
      </c>
      <c r="D63" s="37">
        <f>D53+D54+D57+D58+D59+D60+D61+D62</f>
        <v>1763</v>
      </c>
      <c r="E63" s="37">
        <f>E53+E54+E57+E58+E59+E60+E61+E62</f>
        <v>0</v>
      </c>
      <c r="F63" s="27">
        <f t="shared" si="6"/>
        <v>91998</v>
      </c>
    </row>
    <row r="64" spans="1:6">
      <c r="A64" s="107" t="s">
        <v>24</v>
      </c>
      <c r="B64" s="33" t="s">
        <v>90</v>
      </c>
      <c r="C64" s="36">
        <v>0</v>
      </c>
      <c r="D64" s="36">
        <v>0</v>
      </c>
      <c r="E64" s="36">
        <v>0</v>
      </c>
      <c r="F64" s="27">
        <f t="shared" si="6"/>
        <v>0</v>
      </c>
    </row>
    <row r="65" spans="1:6">
      <c r="A65" s="107" t="s">
        <v>25</v>
      </c>
      <c r="B65" s="33" t="s">
        <v>91</v>
      </c>
      <c r="C65" s="37">
        <v>0</v>
      </c>
      <c r="D65" s="37">
        <v>0</v>
      </c>
      <c r="E65" s="43">
        <v>0</v>
      </c>
      <c r="F65" s="27">
        <f t="shared" si="6"/>
        <v>0</v>
      </c>
    </row>
    <row r="66" spans="1:6">
      <c r="A66" s="107" t="s">
        <v>92</v>
      </c>
      <c r="B66" s="33" t="s">
        <v>93</v>
      </c>
      <c r="C66" s="37">
        <v>0</v>
      </c>
      <c r="D66" s="43">
        <v>0</v>
      </c>
      <c r="E66" s="43">
        <v>0</v>
      </c>
      <c r="F66" s="27">
        <f t="shared" si="6"/>
        <v>0</v>
      </c>
    </row>
    <row r="67" spans="1:6">
      <c r="A67" s="107" t="s">
        <v>94</v>
      </c>
      <c r="B67" s="33" t="s">
        <v>95</v>
      </c>
      <c r="C67" s="37">
        <v>0</v>
      </c>
      <c r="D67" s="43">
        <v>0</v>
      </c>
      <c r="E67" s="43">
        <v>0</v>
      </c>
      <c r="F67" s="27">
        <f t="shared" si="6"/>
        <v>0</v>
      </c>
    </row>
    <row r="68" spans="1:6">
      <c r="A68" s="107" t="s">
        <v>96</v>
      </c>
      <c r="B68" s="33" t="s">
        <v>97</v>
      </c>
      <c r="C68" s="37">
        <v>0</v>
      </c>
      <c r="D68" s="43">
        <v>0</v>
      </c>
      <c r="E68" s="43">
        <v>0</v>
      </c>
      <c r="F68" s="27">
        <f t="shared" si="6"/>
        <v>0</v>
      </c>
    </row>
    <row r="69" spans="1:6" ht="23.25">
      <c r="A69" s="107" t="s">
        <v>98</v>
      </c>
      <c r="B69" s="33" t="s">
        <v>99</v>
      </c>
      <c r="C69" s="37">
        <v>0</v>
      </c>
      <c r="D69" s="43">
        <v>0</v>
      </c>
      <c r="E69" s="43">
        <v>0</v>
      </c>
      <c r="F69" s="27">
        <f t="shared" si="6"/>
        <v>0</v>
      </c>
    </row>
    <row r="70" spans="1:6">
      <c r="A70" s="107" t="s">
        <v>100</v>
      </c>
      <c r="B70" s="33" t="s">
        <v>101</v>
      </c>
      <c r="C70" s="37">
        <f>C64+C65+C66+C67+C68+C69</f>
        <v>0</v>
      </c>
      <c r="D70" s="37">
        <f t="shared" ref="D70:E70" si="7">D64+D65+D66+D67+D68+D69</f>
        <v>0</v>
      </c>
      <c r="E70" s="37">
        <f t="shared" si="7"/>
        <v>0</v>
      </c>
      <c r="F70" s="27">
        <f t="shared" si="6"/>
        <v>0</v>
      </c>
    </row>
    <row r="71" spans="1:6" ht="15" customHeight="1">
      <c r="A71" s="107" t="s">
        <v>102</v>
      </c>
      <c r="B71" s="108" t="s">
        <v>103</v>
      </c>
      <c r="C71" s="36">
        <f>C63+C70</f>
        <v>90235</v>
      </c>
      <c r="D71" s="36">
        <f t="shared" ref="D71:E71" si="8">D63+D70</f>
        <v>1763</v>
      </c>
      <c r="E71" s="36">
        <f t="shared" si="8"/>
        <v>0</v>
      </c>
      <c r="F71" s="27">
        <f t="shared" si="6"/>
        <v>91998</v>
      </c>
    </row>
    <row r="72" spans="1:6">
      <c r="A72" s="31"/>
      <c r="B72" s="42"/>
      <c r="C72" s="42"/>
      <c r="D72" s="30"/>
    </row>
    <row r="73" spans="1:6">
      <c r="A73" s="31"/>
      <c r="B73" s="30"/>
      <c r="C73" s="30"/>
      <c r="D73" s="30"/>
    </row>
    <row r="74" spans="1:6">
      <c r="A74" s="31"/>
      <c r="B74" s="30"/>
      <c r="C74" s="30"/>
      <c r="D74" s="30"/>
    </row>
    <row r="79" spans="1:6">
      <c r="A79" s="54"/>
      <c r="B79" s="170" t="s">
        <v>248</v>
      </c>
      <c r="C79" s="171"/>
      <c r="D79" s="52"/>
      <c r="E79" s="44"/>
      <c r="F79" s="121" t="s">
        <v>247</v>
      </c>
    </row>
    <row r="80" spans="1:6">
      <c r="A80" s="54"/>
      <c r="B80" s="171"/>
      <c r="C80" s="171"/>
      <c r="D80" s="52"/>
      <c r="E80" s="44"/>
      <c r="F80" s="59"/>
    </row>
    <row r="81" spans="1:6">
      <c r="A81" s="54"/>
      <c r="B81" s="86"/>
      <c r="C81" s="59"/>
      <c r="D81" s="52"/>
      <c r="E81" s="44"/>
      <c r="F81" s="121" t="s">
        <v>107</v>
      </c>
    </row>
    <row r="82" spans="1:6" ht="23.25">
      <c r="A82" s="22" t="s">
        <v>26</v>
      </c>
      <c r="B82" s="23" t="s">
        <v>27</v>
      </c>
      <c r="C82" s="24" t="s">
        <v>36</v>
      </c>
      <c r="D82" s="24" t="s">
        <v>37</v>
      </c>
      <c r="E82" s="24" t="s">
        <v>38</v>
      </c>
      <c r="F82" s="35" t="s">
        <v>39</v>
      </c>
    </row>
    <row r="83" spans="1:6">
      <c r="A83" s="25">
        <v>1</v>
      </c>
      <c r="B83" s="26" t="s">
        <v>73</v>
      </c>
      <c r="C83" s="27"/>
      <c r="D83" s="27"/>
      <c r="E83" s="43"/>
      <c r="F83" s="27">
        <f>C83+D83+E83</f>
        <v>0</v>
      </c>
    </row>
    <row r="84" spans="1:6">
      <c r="A84" s="25">
        <v>2</v>
      </c>
      <c r="B84" s="33" t="s">
        <v>74</v>
      </c>
      <c r="C84" s="36">
        <f>C85</f>
        <v>19238</v>
      </c>
      <c r="D84" s="36">
        <f t="shared" ref="D84:F85" si="9">D85</f>
        <v>0</v>
      </c>
      <c r="E84" s="36">
        <f t="shared" si="9"/>
        <v>0</v>
      </c>
      <c r="F84" s="27">
        <f t="shared" ref="F84" si="10">C84+D84+E84</f>
        <v>19238</v>
      </c>
    </row>
    <row r="85" spans="1:6">
      <c r="A85" s="107" t="s">
        <v>75</v>
      </c>
      <c r="B85" s="32" t="s">
        <v>76</v>
      </c>
      <c r="C85" s="36">
        <f>C86</f>
        <v>19238</v>
      </c>
      <c r="D85" s="36">
        <v>0</v>
      </c>
      <c r="E85" s="36">
        <f t="shared" si="9"/>
        <v>0</v>
      </c>
      <c r="F85" s="36">
        <f t="shared" si="9"/>
        <v>19238</v>
      </c>
    </row>
    <row r="86" spans="1:6">
      <c r="A86" s="107" t="s">
        <v>80</v>
      </c>
      <c r="B86" s="32" t="s">
        <v>213</v>
      </c>
      <c r="C86" s="37">
        <v>19238</v>
      </c>
      <c r="D86" s="43">
        <v>0</v>
      </c>
      <c r="E86" s="43">
        <v>0</v>
      </c>
      <c r="F86" s="27">
        <f t="shared" ref="F86:F101" si="11">C86+D86+E86</f>
        <v>19238</v>
      </c>
    </row>
    <row r="87" spans="1:6">
      <c r="A87" s="107" t="s">
        <v>17</v>
      </c>
      <c r="B87" s="33" t="s">
        <v>83</v>
      </c>
      <c r="C87" s="36">
        <v>0</v>
      </c>
      <c r="D87" s="43">
        <v>0</v>
      </c>
      <c r="E87" s="43">
        <v>0</v>
      </c>
      <c r="F87" s="27">
        <f t="shared" si="11"/>
        <v>0</v>
      </c>
    </row>
    <row r="88" spans="1:6">
      <c r="A88" s="107" t="s">
        <v>18</v>
      </c>
      <c r="B88" s="33" t="s">
        <v>84</v>
      </c>
      <c r="C88" s="37">
        <v>0</v>
      </c>
      <c r="D88" s="43">
        <v>0</v>
      </c>
      <c r="E88" s="43">
        <v>0</v>
      </c>
      <c r="F88" s="27">
        <f t="shared" si="11"/>
        <v>0</v>
      </c>
    </row>
    <row r="89" spans="1:6">
      <c r="A89" s="107" t="s">
        <v>19</v>
      </c>
      <c r="B89" s="33" t="s">
        <v>85</v>
      </c>
      <c r="C89" s="37">
        <v>0</v>
      </c>
      <c r="D89" s="43">
        <v>0</v>
      </c>
      <c r="E89" s="43">
        <v>0</v>
      </c>
      <c r="F89" s="27">
        <f t="shared" si="11"/>
        <v>0</v>
      </c>
    </row>
    <row r="90" spans="1:6">
      <c r="A90" s="107" t="s">
        <v>20</v>
      </c>
      <c r="B90" s="33" t="s">
        <v>86</v>
      </c>
      <c r="C90" s="36">
        <v>0</v>
      </c>
      <c r="D90" s="43">
        <v>0</v>
      </c>
      <c r="E90" s="43">
        <v>0</v>
      </c>
      <c r="F90" s="27">
        <f t="shared" si="11"/>
        <v>0</v>
      </c>
    </row>
    <row r="91" spans="1:6">
      <c r="A91" s="107" t="s">
        <v>21</v>
      </c>
      <c r="B91" s="33" t="s">
        <v>87</v>
      </c>
      <c r="C91" s="37">
        <v>0</v>
      </c>
      <c r="D91" s="43">
        <v>0</v>
      </c>
      <c r="E91" s="43">
        <v>0</v>
      </c>
      <c r="F91" s="27">
        <f t="shared" si="11"/>
        <v>0</v>
      </c>
    </row>
    <row r="92" spans="1:6">
      <c r="A92" s="107" t="s">
        <v>22</v>
      </c>
      <c r="B92" s="33" t="s">
        <v>88</v>
      </c>
      <c r="C92" s="37">
        <v>0</v>
      </c>
      <c r="D92" s="43">
        <v>0</v>
      </c>
      <c r="E92" s="43">
        <v>0</v>
      </c>
      <c r="F92" s="27">
        <f t="shared" si="11"/>
        <v>0</v>
      </c>
    </row>
    <row r="93" spans="1:6">
      <c r="A93" s="107" t="s">
        <v>23</v>
      </c>
      <c r="B93" s="33" t="s">
        <v>89</v>
      </c>
      <c r="C93" s="37">
        <f>C83+C84+C87+C88+C89+C90+C91+C92</f>
        <v>19238</v>
      </c>
      <c r="D93" s="37">
        <f>D83+D84+D87+D88+D89+D90+D91+D92</f>
        <v>0</v>
      </c>
      <c r="E93" s="37">
        <f>E83+E84+E87+E88+E89+E90+E91+E92</f>
        <v>0</v>
      </c>
      <c r="F93" s="27">
        <f t="shared" si="11"/>
        <v>19238</v>
      </c>
    </row>
    <row r="94" spans="1:6">
      <c r="A94" s="107" t="s">
        <v>24</v>
      </c>
      <c r="B94" s="33" t="s">
        <v>90</v>
      </c>
      <c r="C94" s="36">
        <v>0</v>
      </c>
      <c r="D94" s="36">
        <v>0</v>
      </c>
      <c r="E94" s="36">
        <v>0</v>
      </c>
      <c r="F94" s="27">
        <f t="shared" si="11"/>
        <v>0</v>
      </c>
    </row>
    <row r="95" spans="1:6">
      <c r="A95" s="107" t="s">
        <v>25</v>
      </c>
      <c r="B95" s="33" t="s">
        <v>91</v>
      </c>
      <c r="C95" s="37">
        <v>0</v>
      </c>
      <c r="D95" s="37">
        <v>0</v>
      </c>
      <c r="E95" s="43">
        <v>0</v>
      </c>
      <c r="F95" s="27">
        <f t="shared" si="11"/>
        <v>0</v>
      </c>
    </row>
    <row r="96" spans="1:6">
      <c r="A96" s="107" t="s">
        <v>92</v>
      </c>
      <c r="B96" s="33" t="s">
        <v>93</v>
      </c>
      <c r="C96" s="37">
        <v>0</v>
      </c>
      <c r="D96" s="43">
        <v>0</v>
      </c>
      <c r="E96" s="43">
        <v>0</v>
      </c>
      <c r="F96" s="27">
        <f t="shared" si="11"/>
        <v>0</v>
      </c>
    </row>
    <row r="97" spans="1:6">
      <c r="A97" s="107" t="s">
        <v>94</v>
      </c>
      <c r="B97" s="33" t="s">
        <v>95</v>
      </c>
      <c r="C97" s="37">
        <v>0</v>
      </c>
      <c r="D97" s="43">
        <v>0</v>
      </c>
      <c r="E97" s="43">
        <v>0</v>
      </c>
      <c r="F97" s="27">
        <f t="shared" si="11"/>
        <v>0</v>
      </c>
    </row>
    <row r="98" spans="1:6">
      <c r="A98" s="107" t="s">
        <v>96</v>
      </c>
      <c r="B98" s="33" t="s">
        <v>97</v>
      </c>
      <c r="C98" s="37">
        <v>0</v>
      </c>
      <c r="D98" s="43">
        <v>0</v>
      </c>
      <c r="E98" s="43">
        <v>0</v>
      </c>
      <c r="F98" s="27">
        <f t="shared" si="11"/>
        <v>0</v>
      </c>
    </row>
    <row r="99" spans="1:6" ht="23.25">
      <c r="A99" s="107" t="s">
        <v>98</v>
      </c>
      <c r="B99" s="33" t="s">
        <v>99</v>
      </c>
      <c r="C99" s="37">
        <v>0</v>
      </c>
      <c r="D99" s="43">
        <v>0</v>
      </c>
      <c r="E99" s="43">
        <v>0</v>
      </c>
      <c r="F99" s="27">
        <f t="shared" si="11"/>
        <v>0</v>
      </c>
    </row>
    <row r="100" spans="1:6">
      <c r="A100" s="107" t="s">
        <v>100</v>
      </c>
      <c r="B100" s="33" t="s">
        <v>101</v>
      </c>
      <c r="C100" s="37">
        <f>C94+C95+C96+C97+C98+C99</f>
        <v>0</v>
      </c>
      <c r="D100" s="37">
        <f t="shared" ref="D100:E100" si="12">D94+D95+D96+D97+D98+D99</f>
        <v>0</v>
      </c>
      <c r="E100" s="37">
        <f t="shared" si="12"/>
        <v>0</v>
      </c>
      <c r="F100" s="27">
        <f t="shared" si="11"/>
        <v>0</v>
      </c>
    </row>
    <row r="101" spans="1:6" ht="24.75">
      <c r="A101" s="107" t="s">
        <v>102</v>
      </c>
      <c r="B101" s="108" t="s">
        <v>103</v>
      </c>
      <c r="C101" s="36">
        <f>C93+C100</f>
        <v>19238</v>
      </c>
      <c r="D101" s="36">
        <f t="shared" ref="D101:E101" si="13">D93+D100</f>
        <v>0</v>
      </c>
      <c r="E101" s="36">
        <f t="shared" si="13"/>
        <v>0</v>
      </c>
      <c r="F101" s="27">
        <f t="shared" si="11"/>
        <v>19238</v>
      </c>
    </row>
    <row r="103" spans="1:6">
      <c r="B103" s="159" t="s">
        <v>256</v>
      </c>
      <c r="C103" s="160" t="s">
        <v>228</v>
      </c>
    </row>
    <row r="104" spans="1:6">
      <c r="B104" s="154" t="s">
        <v>257</v>
      </c>
      <c r="C104" s="59">
        <v>2500000</v>
      </c>
    </row>
    <row r="105" spans="1:6">
      <c r="B105" s="154" t="s">
        <v>258</v>
      </c>
      <c r="C105" s="59">
        <v>4000000</v>
      </c>
    </row>
    <row r="107" spans="1:6" ht="23.25">
      <c r="B107" s="154" t="s">
        <v>259</v>
      </c>
    </row>
  </sheetData>
  <mergeCells count="4">
    <mergeCell ref="B2:D2"/>
    <mergeCell ref="B49:C50"/>
    <mergeCell ref="E28:F28"/>
    <mergeCell ref="B79:C80"/>
  </mergeCells>
  <pageMargins left="0.36" right="0.5" top="0.37" bottom="0.75" header="0.3" footer="0.3"/>
  <pageSetup paperSize="9" orientation="portrait" r:id="rId1"/>
  <rowBreaks count="2" manualBreakCount="2">
    <brk id="45" max="5" man="1"/>
    <brk id="7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H46"/>
  <sheetViews>
    <sheetView view="pageBreakPreview" topLeftCell="A4" zoomScale="120" zoomScaleNormal="100" zoomScaleSheetLayoutView="120" workbookViewId="0">
      <selection activeCell="B18" sqref="B18"/>
    </sheetView>
  </sheetViews>
  <sheetFormatPr defaultRowHeight="15"/>
  <cols>
    <col min="1" max="1" width="5.7109375" customWidth="1"/>
    <col min="2" max="2" width="43" customWidth="1"/>
    <col min="3" max="3" width="10" customWidth="1"/>
    <col min="6" max="6" width="10" customWidth="1"/>
  </cols>
  <sheetData>
    <row r="1" spans="1:6">
      <c r="A1" s="30"/>
      <c r="B1" s="167" t="s">
        <v>260</v>
      </c>
      <c r="C1" s="168"/>
      <c r="D1" s="168"/>
      <c r="E1" s="168"/>
      <c r="F1" s="168"/>
    </row>
    <row r="2" spans="1:6">
      <c r="A2" s="30"/>
      <c r="B2" s="30"/>
      <c r="C2" s="30"/>
    </row>
    <row r="3" spans="1:6" ht="28.5" customHeight="1">
      <c r="A3" s="173" t="s">
        <v>286</v>
      </c>
      <c r="B3" s="173"/>
      <c r="C3" s="173"/>
    </row>
    <row r="4" spans="1:6" ht="15" customHeight="1">
      <c r="A4" s="45"/>
      <c r="B4" s="45"/>
      <c r="C4" s="45"/>
    </row>
    <row r="5" spans="1:6">
      <c r="A5" s="30"/>
      <c r="B5" s="30"/>
      <c r="C5" s="50"/>
      <c r="D5" s="175" t="s">
        <v>28</v>
      </c>
      <c r="E5" s="175"/>
      <c r="F5" s="175"/>
    </row>
    <row r="6" spans="1:6" s="2" customFormat="1" ht="34.5">
      <c r="A6" s="25" t="s">
        <v>26</v>
      </c>
      <c r="B6" s="25" t="s">
        <v>10</v>
      </c>
      <c r="C6" s="47" t="s">
        <v>36</v>
      </c>
      <c r="D6" s="39" t="s">
        <v>41</v>
      </c>
      <c r="E6" s="39" t="s">
        <v>42</v>
      </c>
      <c r="F6" s="23" t="s">
        <v>39</v>
      </c>
    </row>
    <row r="7" spans="1:6" s="2" customFormat="1">
      <c r="A7" s="25" t="s">
        <v>15</v>
      </c>
      <c r="B7" s="122" t="s">
        <v>108</v>
      </c>
      <c r="C7" s="133">
        <f>C8+C9+C10+C11+C12+C15</f>
        <v>120805</v>
      </c>
      <c r="D7" s="133">
        <f t="shared" ref="D7:E7" si="0">D8+D9+D10+D11+D12+D15</f>
        <v>3553</v>
      </c>
      <c r="E7" s="133">
        <f t="shared" si="0"/>
        <v>0</v>
      </c>
      <c r="F7" s="134">
        <f>C7+D7+E7</f>
        <v>124358</v>
      </c>
    </row>
    <row r="8" spans="1:6">
      <c r="A8" s="107" t="s">
        <v>109</v>
      </c>
      <c r="B8" s="35" t="s">
        <v>29</v>
      </c>
      <c r="C8" s="48">
        <f>44055+12048+4990</f>
        <v>61093</v>
      </c>
      <c r="D8" s="35">
        <v>1640</v>
      </c>
      <c r="E8" s="35">
        <v>0</v>
      </c>
      <c r="F8" s="134">
        <f t="shared" ref="F8:F15" si="1">C8+D8+E8</f>
        <v>62733</v>
      </c>
    </row>
    <row r="9" spans="1:6">
      <c r="A9" s="107" t="s">
        <v>110</v>
      </c>
      <c r="B9" s="35" t="s">
        <v>11</v>
      </c>
      <c r="C9" s="48">
        <f>10585+3304+1347</f>
        <v>15236</v>
      </c>
      <c r="D9" s="35">
        <v>427</v>
      </c>
      <c r="E9" s="35">
        <v>0</v>
      </c>
      <c r="F9" s="134">
        <f t="shared" si="1"/>
        <v>15663</v>
      </c>
    </row>
    <row r="10" spans="1:6">
      <c r="A10" s="107" t="s">
        <v>111</v>
      </c>
      <c r="B10" s="35" t="s">
        <v>12</v>
      </c>
      <c r="C10" s="48">
        <f>3746+33005+3886</f>
        <v>40637</v>
      </c>
      <c r="D10" s="35">
        <v>1486</v>
      </c>
      <c r="E10" s="35">
        <v>0</v>
      </c>
      <c r="F10" s="134">
        <f t="shared" si="1"/>
        <v>42123</v>
      </c>
    </row>
    <row r="11" spans="1:6">
      <c r="A11" s="107" t="s">
        <v>112</v>
      </c>
      <c r="B11" s="35" t="s">
        <v>54</v>
      </c>
      <c r="C11" s="48">
        <v>800</v>
      </c>
      <c r="D11" s="35">
        <v>0</v>
      </c>
      <c r="E11" s="35">
        <v>0</v>
      </c>
      <c r="F11" s="134">
        <f t="shared" si="1"/>
        <v>800</v>
      </c>
    </row>
    <row r="12" spans="1:6">
      <c r="A12" s="107" t="s">
        <v>113</v>
      </c>
      <c r="B12" s="35" t="s">
        <v>115</v>
      </c>
      <c r="C12" s="48">
        <v>1955</v>
      </c>
      <c r="D12" s="48">
        <v>0</v>
      </c>
      <c r="E12" s="48">
        <f t="shared" ref="E12" si="2">E13+E14</f>
        <v>0</v>
      </c>
      <c r="F12" s="134">
        <f t="shared" si="1"/>
        <v>1955</v>
      </c>
    </row>
    <row r="13" spans="1:6">
      <c r="A13" s="107" t="s">
        <v>114</v>
      </c>
      <c r="B13" s="35" t="s">
        <v>118</v>
      </c>
      <c r="C13" s="48">
        <v>0</v>
      </c>
      <c r="D13" s="48">
        <v>0</v>
      </c>
      <c r="E13" s="48">
        <v>0</v>
      </c>
      <c r="F13" s="134">
        <f t="shared" si="1"/>
        <v>0</v>
      </c>
    </row>
    <row r="14" spans="1:6">
      <c r="A14" s="107" t="s">
        <v>117</v>
      </c>
      <c r="B14" s="35" t="s">
        <v>119</v>
      </c>
      <c r="C14" s="48">
        <f>8292-6337</f>
        <v>1955</v>
      </c>
      <c r="D14" s="48">
        <v>0</v>
      </c>
      <c r="E14" s="48">
        <v>0</v>
      </c>
      <c r="F14" s="134">
        <f t="shared" si="1"/>
        <v>1955</v>
      </c>
    </row>
    <row r="15" spans="1:6">
      <c r="A15" s="107" t="s">
        <v>116</v>
      </c>
      <c r="B15" s="35" t="s">
        <v>9</v>
      </c>
      <c r="C15" s="48">
        <v>1084</v>
      </c>
      <c r="D15" s="35">
        <v>0</v>
      </c>
      <c r="E15" s="35">
        <v>0</v>
      </c>
      <c r="F15" s="134">
        <f t="shared" si="1"/>
        <v>1084</v>
      </c>
    </row>
    <row r="16" spans="1:6">
      <c r="A16" s="107" t="s">
        <v>16</v>
      </c>
      <c r="B16" s="40" t="s">
        <v>120</v>
      </c>
      <c r="C16" s="135">
        <f>C19+C18+C17</f>
        <v>0</v>
      </c>
      <c r="D16" s="135">
        <f t="shared" ref="D16:E16" si="3">D19+D18+D17</f>
        <v>0</v>
      </c>
      <c r="E16" s="135">
        <f t="shared" si="3"/>
        <v>0</v>
      </c>
      <c r="F16" s="27">
        <f>C16+D16+E16</f>
        <v>0</v>
      </c>
    </row>
    <row r="17" spans="1:8">
      <c r="A17" s="107" t="s">
        <v>75</v>
      </c>
      <c r="B17" s="84" t="s">
        <v>13</v>
      </c>
      <c r="C17" s="87">
        <v>0</v>
      </c>
      <c r="D17" s="35">
        <v>0</v>
      </c>
      <c r="E17" s="35">
        <v>0</v>
      </c>
      <c r="F17" s="27">
        <f t="shared" ref="F17:F18" si="4">C17+D17+E17</f>
        <v>0</v>
      </c>
    </row>
    <row r="18" spans="1:8">
      <c r="A18" s="107" t="s">
        <v>82</v>
      </c>
      <c r="B18" s="84" t="s">
        <v>14</v>
      </c>
      <c r="C18" s="87">
        <v>0</v>
      </c>
      <c r="D18" s="87">
        <v>0</v>
      </c>
      <c r="E18" s="87">
        <v>0</v>
      </c>
      <c r="F18" s="27">
        <f t="shared" si="4"/>
        <v>0</v>
      </c>
    </row>
    <row r="19" spans="1:8">
      <c r="A19" s="107" t="s">
        <v>121</v>
      </c>
      <c r="B19" s="84" t="s">
        <v>122</v>
      </c>
      <c r="C19" s="87">
        <v>0</v>
      </c>
      <c r="D19" s="35">
        <v>0</v>
      </c>
      <c r="E19" s="35">
        <v>0</v>
      </c>
      <c r="F19" s="27">
        <f t="shared" ref="F19:F29" si="5">C19+D19+E19</f>
        <v>0</v>
      </c>
    </row>
    <row r="20" spans="1:8">
      <c r="A20" s="107" t="s">
        <v>17</v>
      </c>
      <c r="B20" s="46" t="s">
        <v>123</v>
      </c>
      <c r="C20" s="49">
        <f>C7+C16</f>
        <v>120805</v>
      </c>
      <c r="D20" s="49">
        <f t="shared" ref="D20:E20" si="6">D7+D16</f>
        <v>3553</v>
      </c>
      <c r="E20" s="49">
        <f t="shared" si="6"/>
        <v>0</v>
      </c>
      <c r="F20" s="27">
        <f t="shared" si="5"/>
        <v>124358</v>
      </c>
    </row>
    <row r="21" spans="1:8">
      <c r="A21" s="107" t="s">
        <v>18</v>
      </c>
      <c r="B21" s="84" t="s">
        <v>124</v>
      </c>
      <c r="C21" s="87">
        <v>0</v>
      </c>
      <c r="D21" s="123">
        <v>0</v>
      </c>
      <c r="E21" s="123">
        <v>0</v>
      </c>
      <c r="F21" s="27">
        <f t="shared" si="5"/>
        <v>0</v>
      </c>
    </row>
    <row r="22" spans="1:8">
      <c r="A22" s="107" t="s">
        <v>19</v>
      </c>
      <c r="B22" s="84" t="s">
        <v>125</v>
      </c>
      <c r="C22" s="87">
        <v>0</v>
      </c>
      <c r="D22" s="123">
        <v>0</v>
      </c>
      <c r="E22" s="123">
        <v>0</v>
      </c>
      <c r="F22" s="27">
        <f t="shared" si="5"/>
        <v>0</v>
      </c>
    </row>
    <row r="23" spans="1:8">
      <c r="A23" s="107" t="s">
        <v>20</v>
      </c>
      <c r="B23" s="84" t="s">
        <v>126</v>
      </c>
      <c r="C23" s="87">
        <f>C24+C25</f>
        <v>106156</v>
      </c>
      <c r="D23" s="87">
        <v>0</v>
      </c>
      <c r="E23" s="87">
        <v>0</v>
      </c>
      <c r="F23" s="27">
        <f t="shared" si="5"/>
        <v>106156</v>
      </c>
    </row>
    <row r="24" spans="1:8">
      <c r="A24" s="107" t="s">
        <v>130</v>
      </c>
      <c r="B24" s="84" t="s">
        <v>132</v>
      </c>
      <c r="C24" s="87">
        <v>106156</v>
      </c>
      <c r="D24" s="87">
        <v>0</v>
      </c>
      <c r="E24" s="87">
        <v>0</v>
      </c>
      <c r="F24" s="27">
        <f t="shared" si="5"/>
        <v>106156</v>
      </c>
    </row>
    <row r="25" spans="1:8">
      <c r="A25" s="107" t="s">
        <v>131</v>
      </c>
      <c r="B25" s="84" t="s">
        <v>133</v>
      </c>
      <c r="C25" s="87">
        <v>0</v>
      </c>
      <c r="D25" s="87">
        <v>0</v>
      </c>
      <c r="E25" s="87">
        <v>0</v>
      </c>
      <c r="F25" s="27">
        <f t="shared" si="5"/>
        <v>0</v>
      </c>
    </row>
    <row r="26" spans="1:8">
      <c r="A26" s="107" t="s">
        <v>21</v>
      </c>
      <c r="B26" s="84" t="s">
        <v>127</v>
      </c>
      <c r="C26" s="87">
        <v>0</v>
      </c>
      <c r="D26" s="87">
        <v>0</v>
      </c>
      <c r="E26" s="87">
        <v>0</v>
      </c>
      <c r="F26" s="27">
        <f t="shared" si="5"/>
        <v>0</v>
      </c>
    </row>
    <row r="27" spans="1:8">
      <c r="A27" s="107" t="s">
        <v>22</v>
      </c>
      <c r="B27" s="46" t="s">
        <v>128</v>
      </c>
      <c r="C27" s="49">
        <f>C21+C22+C23+C26</f>
        <v>106156</v>
      </c>
      <c r="D27" s="49">
        <f t="shared" ref="D27:E27" si="7">D21+D22+D23+D26</f>
        <v>0</v>
      </c>
      <c r="E27" s="49">
        <f t="shared" si="7"/>
        <v>0</v>
      </c>
      <c r="F27" s="27">
        <f t="shared" si="5"/>
        <v>106156</v>
      </c>
    </row>
    <row r="28" spans="1:8">
      <c r="A28" s="107" t="s">
        <v>23</v>
      </c>
      <c r="B28" s="46" t="s">
        <v>129</v>
      </c>
      <c r="C28" s="62">
        <f>C20+C27</f>
        <v>226961</v>
      </c>
      <c r="D28" s="62">
        <f t="shared" ref="D28:E28" si="8">D20+D27</f>
        <v>3553</v>
      </c>
      <c r="E28" s="62">
        <f t="shared" si="8"/>
        <v>0</v>
      </c>
      <c r="F28" s="27">
        <f t="shared" si="5"/>
        <v>230514</v>
      </c>
    </row>
    <row r="29" spans="1:8" s="44" customFormat="1">
      <c r="A29" s="107"/>
      <c r="B29" s="146" t="s">
        <v>231</v>
      </c>
      <c r="C29" s="62">
        <v>106156</v>
      </c>
      <c r="D29" s="62">
        <v>0</v>
      </c>
      <c r="E29" s="62">
        <v>0</v>
      </c>
      <c r="F29" s="27">
        <f t="shared" si="5"/>
        <v>106156</v>
      </c>
    </row>
    <row r="30" spans="1:8" s="44" customFormat="1">
      <c r="A30" s="107"/>
      <c r="B30" s="46" t="s">
        <v>232</v>
      </c>
      <c r="C30" s="62">
        <f>C28-C29</f>
        <v>120805</v>
      </c>
      <c r="D30" s="62">
        <f t="shared" ref="D30:F30" si="9">D28-D29</f>
        <v>3553</v>
      </c>
      <c r="E30" s="62">
        <f t="shared" si="9"/>
        <v>0</v>
      </c>
      <c r="F30" s="62">
        <f t="shared" si="9"/>
        <v>124358</v>
      </c>
    </row>
    <row r="31" spans="1:8" s="44" customFormat="1">
      <c r="A31" s="107"/>
      <c r="B31" s="46"/>
      <c r="C31" s="62"/>
      <c r="D31" s="62"/>
      <c r="E31" s="62"/>
      <c r="F31" s="62"/>
    </row>
    <row r="32" spans="1:8">
      <c r="A32" s="30"/>
      <c r="B32" s="30"/>
      <c r="C32" s="30"/>
      <c r="H32" s="11"/>
    </row>
    <row r="33" spans="1:6">
      <c r="A33" s="30"/>
      <c r="B33" s="30"/>
      <c r="C33" s="30"/>
    </row>
    <row r="34" spans="1:6">
      <c r="A34" s="52"/>
      <c r="B34" s="53"/>
      <c r="C34" s="50"/>
      <c r="D34" s="44"/>
      <c r="E34" s="44"/>
      <c r="F34" s="44"/>
    </row>
    <row r="35" spans="1:6">
      <c r="A35" s="52"/>
      <c r="B35" s="52"/>
      <c r="C35" s="52"/>
      <c r="D35" s="44"/>
      <c r="E35" s="44"/>
      <c r="F35" s="44"/>
    </row>
    <row r="36" spans="1:6" ht="34.5" customHeight="1">
      <c r="A36" s="174"/>
      <c r="B36" s="174"/>
      <c r="C36" s="174"/>
      <c r="D36" s="44"/>
      <c r="E36" s="44"/>
      <c r="F36" s="44"/>
    </row>
    <row r="37" spans="1:6">
      <c r="A37" s="52"/>
      <c r="B37" s="52"/>
      <c r="C37" s="52"/>
      <c r="D37" s="44"/>
      <c r="E37" s="44"/>
      <c r="F37" s="44"/>
    </row>
    <row r="38" spans="1:6">
      <c r="A38" s="52"/>
      <c r="B38" s="52"/>
      <c r="C38" s="50"/>
      <c r="D38" s="176"/>
      <c r="E38" s="176"/>
      <c r="F38" s="176"/>
    </row>
    <row r="39" spans="1:6" s="2" customFormat="1">
      <c r="A39" s="54"/>
      <c r="B39" s="54"/>
      <c r="C39" s="55"/>
      <c r="D39" s="56"/>
      <c r="E39" s="56"/>
      <c r="F39" s="56"/>
    </row>
    <row r="40" spans="1:6">
      <c r="A40" s="54"/>
      <c r="B40" s="52"/>
      <c r="C40" s="57"/>
      <c r="D40" s="58"/>
      <c r="E40" s="58"/>
      <c r="F40" s="58"/>
    </row>
    <row r="41" spans="1:6">
      <c r="A41" s="54"/>
      <c r="B41" s="52"/>
      <c r="C41" s="59"/>
      <c r="D41" s="58"/>
      <c r="E41" s="58"/>
      <c r="F41" s="58"/>
    </row>
    <row r="42" spans="1:6">
      <c r="A42" s="54"/>
      <c r="B42" s="52"/>
      <c r="C42" s="57"/>
      <c r="D42" s="58"/>
      <c r="E42" s="58"/>
      <c r="F42" s="58"/>
    </row>
    <row r="43" spans="1:6">
      <c r="A43" s="54"/>
      <c r="B43" s="52"/>
      <c r="C43" s="57"/>
      <c r="D43" s="58"/>
      <c r="E43" s="58"/>
      <c r="F43" s="58"/>
    </row>
    <row r="44" spans="1:6">
      <c r="A44" s="54"/>
      <c r="B44" s="60"/>
      <c r="C44" s="61"/>
      <c r="D44" s="58"/>
      <c r="E44" s="58"/>
      <c r="F44" s="58"/>
    </row>
    <row r="45" spans="1:6">
      <c r="A45" s="52"/>
      <c r="B45" s="52"/>
      <c r="C45" s="52"/>
      <c r="D45" s="44"/>
      <c r="E45" s="44"/>
      <c r="F45" s="44"/>
    </row>
    <row r="46" spans="1:6">
      <c r="A46" s="44"/>
      <c r="B46" s="44"/>
      <c r="C46" s="44"/>
      <c r="D46" s="44"/>
      <c r="E46" s="44"/>
      <c r="F46" s="44"/>
    </row>
  </sheetData>
  <mergeCells count="5">
    <mergeCell ref="A3:C3"/>
    <mergeCell ref="A36:C36"/>
    <mergeCell ref="D5:F5"/>
    <mergeCell ref="D38:F38"/>
    <mergeCell ref="B1:F1"/>
  </mergeCells>
  <phoneticPr fontId="3" type="noConversion"/>
  <pageMargins left="0.7" right="0.7" top="0.43" bottom="0.75" header="0.3" footer="0.3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16"/>
  <sheetViews>
    <sheetView view="pageBreakPreview" zoomScaleNormal="100" zoomScaleSheetLayoutView="100" workbookViewId="0">
      <selection activeCell="C12" sqref="C12"/>
    </sheetView>
  </sheetViews>
  <sheetFormatPr defaultRowHeight="15"/>
  <cols>
    <col min="1" max="1" width="7.42578125" customWidth="1"/>
    <col min="2" max="2" width="40.5703125" customWidth="1"/>
    <col min="3" max="3" width="11.42578125" customWidth="1"/>
    <col min="4" max="4" width="10.7109375" customWidth="1"/>
    <col min="5" max="5" width="10.140625" customWidth="1"/>
    <col min="6" max="6" width="9.7109375" customWidth="1"/>
  </cols>
  <sheetData>
    <row r="1" spans="1:6">
      <c r="B1" s="1"/>
      <c r="C1" s="167" t="s">
        <v>253</v>
      </c>
      <c r="D1" s="168"/>
      <c r="E1" s="168"/>
      <c r="F1" s="168"/>
    </row>
    <row r="3" spans="1:6" ht="27.75" customHeight="1">
      <c r="A3" s="173" t="s">
        <v>285</v>
      </c>
      <c r="B3" s="173"/>
      <c r="C3" s="173"/>
    </row>
    <row r="4" spans="1:6">
      <c r="A4" s="5"/>
      <c r="B4" s="5"/>
      <c r="C4" s="5"/>
    </row>
    <row r="5" spans="1:6">
      <c r="A5" s="30"/>
      <c r="B5" s="30"/>
      <c r="C5" s="34"/>
      <c r="E5" s="172" t="s">
        <v>28</v>
      </c>
      <c r="F5" s="172"/>
    </row>
    <row r="6" spans="1:6" ht="23.25">
      <c r="A6" s="25" t="s">
        <v>26</v>
      </c>
      <c r="B6" s="25" t="s">
        <v>10</v>
      </c>
      <c r="C6" s="47" t="s">
        <v>36</v>
      </c>
      <c r="D6" s="39" t="s">
        <v>41</v>
      </c>
      <c r="E6" s="39" t="s">
        <v>42</v>
      </c>
      <c r="F6" s="23" t="s">
        <v>39</v>
      </c>
    </row>
    <row r="7" spans="1:6">
      <c r="A7" s="25" t="s">
        <v>15</v>
      </c>
      <c r="B7" s="122" t="s">
        <v>108</v>
      </c>
      <c r="C7" s="133">
        <f>C8+C9+C10+C11+C12+C15</f>
        <v>13122</v>
      </c>
      <c r="D7" s="133">
        <f t="shared" ref="D7:E7" si="0">D8+D9+D10+D11+D12+D15</f>
        <v>0</v>
      </c>
      <c r="E7" s="133">
        <f t="shared" si="0"/>
        <v>0</v>
      </c>
      <c r="F7" s="134">
        <f>C7+D7+E7</f>
        <v>13122</v>
      </c>
    </row>
    <row r="8" spans="1:6">
      <c r="A8" s="107" t="s">
        <v>109</v>
      </c>
      <c r="B8" s="35" t="s">
        <v>181</v>
      </c>
      <c r="C8" s="48">
        <v>4990</v>
      </c>
      <c r="D8" s="35">
        <v>0</v>
      </c>
      <c r="E8" s="35"/>
      <c r="F8" s="125">
        <f t="shared" ref="F8:F15" si="1">C8+D8+E8</f>
        <v>4990</v>
      </c>
    </row>
    <row r="9" spans="1:6">
      <c r="A9" s="107" t="s">
        <v>110</v>
      </c>
      <c r="B9" s="35" t="s">
        <v>182</v>
      </c>
      <c r="C9" s="48">
        <v>1347</v>
      </c>
      <c r="D9" s="35">
        <v>0</v>
      </c>
      <c r="E9" s="35"/>
      <c r="F9" s="125">
        <f t="shared" si="1"/>
        <v>1347</v>
      </c>
    </row>
    <row r="10" spans="1:6">
      <c r="A10" s="107" t="s">
        <v>111</v>
      </c>
      <c r="B10" s="35" t="s">
        <v>183</v>
      </c>
      <c r="C10" s="48">
        <v>3746</v>
      </c>
      <c r="D10" s="35">
        <v>0</v>
      </c>
      <c r="E10" s="35"/>
      <c r="F10" s="125">
        <f t="shared" si="1"/>
        <v>3746</v>
      </c>
    </row>
    <row r="11" spans="1:6">
      <c r="A11" s="107" t="s">
        <v>112</v>
      </c>
      <c r="B11" s="35" t="s">
        <v>184</v>
      </c>
      <c r="C11" s="48">
        <v>0</v>
      </c>
      <c r="D11" s="35">
        <v>0</v>
      </c>
      <c r="E11" s="35"/>
      <c r="F11" s="125">
        <f t="shared" si="1"/>
        <v>0</v>
      </c>
    </row>
    <row r="12" spans="1:6">
      <c r="A12" s="107" t="s">
        <v>113</v>
      </c>
      <c r="B12" s="35" t="s">
        <v>185</v>
      </c>
      <c r="C12" s="48">
        <v>1955</v>
      </c>
      <c r="D12" s="48">
        <f t="shared" ref="D12:E12" si="2">D13+D14</f>
        <v>0</v>
      </c>
      <c r="E12" s="48">
        <f t="shared" si="2"/>
        <v>0</v>
      </c>
      <c r="F12" s="125">
        <f t="shared" si="1"/>
        <v>1955</v>
      </c>
    </row>
    <row r="13" spans="1:6">
      <c r="A13" s="107" t="s">
        <v>114</v>
      </c>
      <c r="B13" s="35" t="s">
        <v>118</v>
      </c>
      <c r="C13" s="48">
        <v>0</v>
      </c>
      <c r="D13" s="48">
        <v>0</v>
      </c>
      <c r="E13" s="48"/>
      <c r="F13" s="125">
        <f t="shared" si="1"/>
        <v>0</v>
      </c>
    </row>
    <row r="14" spans="1:6">
      <c r="A14" s="107" t="s">
        <v>117</v>
      </c>
      <c r="B14" s="35" t="s">
        <v>119</v>
      </c>
      <c r="C14" s="48">
        <v>1955</v>
      </c>
      <c r="D14" s="48">
        <v>0</v>
      </c>
      <c r="E14" s="48"/>
      <c r="F14" s="125">
        <f t="shared" si="1"/>
        <v>1955</v>
      </c>
    </row>
    <row r="15" spans="1:6">
      <c r="A15" s="107" t="s">
        <v>116</v>
      </c>
      <c r="B15" s="35" t="s">
        <v>186</v>
      </c>
      <c r="C15" s="48">
        <v>1084</v>
      </c>
      <c r="D15" s="35">
        <v>0</v>
      </c>
      <c r="E15" s="35"/>
      <c r="F15" s="125">
        <f t="shared" si="1"/>
        <v>1084</v>
      </c>
    </row>
    <row r="16" spans="1:6">
      <c r="A16" s="107" t="s">
        <v>16</v>
      </c>
      <c r="B16" s="40" t="s">
        <v>193</v>
      </c>
      <c r="C16" s="135">
        <f>C19+C18+C17</f>
        <v>0</v>
      </c>
      <c r="D16" s="135">
        <f t="shared" ref="D16:E16" si="3">D19+D18+D17</f>
        <v>0</v>
      </c>
      <c r="E16" s="135">
        <f t="shared" si="3"/>
        <v>0</v>
      </c>
      <c r="F16" s="27">
        <f>C16+D16+E16</f>
        <v>0</v>
      </c>
    </row>
    <row r="17" spans="1:6">
      <c r="A17" s="107" t="s">
        <v>75</v>
      </c>
      <c r="B17" s="84" t="s">
        <v>187</v>
      </c>
      <c r="C17" s="87">
        <v>0</v>
      </c>
      <c r="D17" s="35">
        <v>0</v>
      </c>
      <c r="E17" s="35">
        <v>0</v>
      </c>
      <c r="F17" s="43">
        <f t="shared" ref="F17:F27" si="4">C17+D17+E17</f>
        <v>0</v>
      </c>
    </row>
    <row r="18" spans="1:6">
      <c r="A18" s="107" t="s">
        <v>82</v>
      </c>
      <c r="B18" s="84" t="s">
        <v>188</v>
      </c>
      <c r="C18" s="49">
        <v>0</v>
      </c>
      <c r="D18" s="87">
        <v>0</v>
      </c>
      <c r="E18" s="87">
        <v>0</v>
      </c>
      <c r="F18" s="43">
        <f t="shared" si="4"/>
        <v>0</v>
      </c>
    </row>
    <row r="19" spans="1:6">
      <c r="A19" s="107" t="s">
        <v>121</v>
      </c>
      <c r="B19" s="84" t="s">
        <v>189</v>
      </c>
      <c r="C19" s="87">
        <v>0</v>
      </c>
      <c r="D19" s="35">
        <v>0</v>
      </c>
      <c r="E19" s="35">
        <v>0</v>
      </c>
      <c r="F19" s="43">
        <f t="shared" si="4"/>
        <v>0</v>
      </c>
    </row>
    <row r="20" spans="1:6">
      <c r="A20" s="107" t="s">
        <v>17</v>
      </c>
      <c r="B20" s="46" t="s">
        <v>190</v>
      </c>
      <c r="C20" s="49">
        <f>C7+C16</f>
        <v>13122</v>
      </c>
      <c r="D20" s="49">
        <f t="shared" ref="D20:E20" si="5">D7+D16</f>
        <v>0</v>
      </c>
      <c r="E20" s="49">
        <f t="shared" si="5"/>
        <v>0</v>
      </c>
      <c r="F20" s="27">
        <f t="shared" si="4"/>
        <v>13122</v>
      </c>
    </row>
    <row r="21" spans="1:6">
      <c r="A21" s="107" t="s">
        <v>18</v>
      </c>
      <c r="B21" s="84" t="s">
        <v>191</v>
      </c>
      <c r="C21" s="87">
        <v>0</v>
      </c>
      <c r="D21" s="123">
        <v>0</v>
      </c>
      <c r="E21" s="123">
        <v>0</v>
      </c>
      <c r="F21" s="43">
        <f t="shared" si="4"/>
        <v>0</v>
      </c>
    </row>
    <row r="22" spans="1:6">
      <c r="A22" s="107" t="s">
        <v>19</v>
      </c>
      <c r="B22" s="84" t="s">
        <v>125</v>
      </c>
      <c r="C22" s="87">
        <v>0</v>
      </c>
      <c r="D22" s="123">
        <v>0</v>
      </c>
      <c r="E22" s="123">
        <v>0</v>
      </c>
      <c r="F22" s="43">
        <f t="shared" si="4"/>
        <v>0</v>
      </c>
    </row>
    <row r="23" spans="1:6">
      <c r="A23" s="107" t="s">
        <v>20</v>
      </c>
      <c r="B23" s="84" t="s">
        <v>126</v>
      </c>
      <c r="C23" s="87">
        <f>C24+C25</f>
        <v>106156</v>
      </c>
      <c r="D23" s="87">
        <f t="shared" ref="D23:E23" si="6">D24+D25</f>
        <v>0</v>
      </c>
      <c r="E23" s="87">
        <f t="shared" si="6"/>
        <v>0</v>
      </c>
      <c r="F23" s="43">
        <f t="shared" si="4"/>
        <v>106156</v>
      </c>
    </row>
    <row r="24" spans="1:6">
      <c r="A24" s="107" t="s">
        <v>130</v>
      </c>
      <c r="B24" s="84" t="s">
        <v>192</v>
      </c>
      <c r="C24" s="87">
        <v>106156</v>
      </c>
      <c r="D24" s="87">
        <v>0</v>
      </c>
      <c r="E24" s="87">
        <v>0</v>
      </c>
      <c r="F24" s="43">
        <f t="shared" si="4"/>
        <v>106156</v>
      </c>
    </row>
    <row r="25" spans="1:6">
      <c r="A25" s="107" t="s">
        <v>131</v>
      </c>
      <c r="B25" s="84" t="s">
        <v>194</v>
      </c>
      <c r="C25" s="87">
        <v>0</v>
      </c>
      <c r="D25" s="87">
        <v>0</v>
      </c>
      <c r="E25" s="87">
        <v>0</v>
      </c>
      <c r="F25" s="43">
        <f t="shared" si="4"/>
        <v>0</v>
      </c>
    </row>
    <row r="26" spans="1:6">
      <c r="A26" s="107" t="s">
        <v>21</v>
      </c>
      <c r="B26" s="84" t="s">
        <v>195</v>
      </c>
      <c r="C26" s="87">
        <v>0</v>
      </c>
      <c r="D26" s="87">
        <v>0</v>
      </c>
      <c r="E26" s="87">
        <v>0</v>
      </c>
      <c r="F26" s="43">
        <f t="shared" si="4"/>
        <v>0</v>
      </c>
    </row>
    <row r="27" spans="1:6">
      <c r="A27" s="107" t="s">
        <v>22</v>
      </c>
      <c r="B27" s="46" t="s">
        <v>196</v>
      </c>
      <c r="C27" s="49">
        <f>C21+C22+C23+C26</f>
        <v>106156</v>
      </c>
      <c r="D27" s="49">
        <f t="shared" ref="D27:E27" si="7">D21+D22+D23+D26</f>
        <v>0</v>
      </c>
      <c r="E27" s="49">
        <f t="shared" si="7"/>
        <v>0</v>
      </c>
      <c r="F27" s="27">
        <f t="shared" si="4"/>
        <v>106156</v>
      </c>
    </row>
    <row r="28" spans="1:6">
      <c r="A28" s="107" t="s">
        <v>23</v>
      </c>
      <c r="B28" s="46" t="s">
        <v>129</v>
      </c>
      <c r="C28" s="62">
        <f>C20+C27</f>
        <v>119278</v>
      </c>
      <c r="D28" s="62">
        <f t="shared" ref="D28:F28" si="8">D20+D27</f>
        <v>0</v>
      </c>
      <c r="E28" s="62">
        <f t="shared" si="8"/>
        <v>0</v>
      </c>
      <c r="F28" s="62">
        <f t="shared" si="8"/>
        <v>119278</v>
      </c>
    </row>
    <row r="29" spans="1:6">
      <c r="A29" s="85"/>
      <c r="B29" s="86"/>
      <c r="C29" s="59"/>
      <c r="D29" s="59"/>
      <c r="E29" s="59"/>
      <c r="F29" s="59"/>
    </row>
    <row r="30" spans="1:6">
      <c r="A30" s="85"/>
      <c r="B30" s="86"/>
      <c r="C30" s="59"/>
      <c r="D30" s="59"/>
      <c r="E30" s="59"/>
      <c r="F30" s="59"/>
    </row>
    <row r="31" spans="1:6">
      <c r="A31" s="85"/>
      <c r="B31" s="86"/>
      <c r="C31" s="59"/>
      <c r="D31" s="59"/>
      <c r="E31" s="59"/>
      <c r="F31" s="59"/>
    </row>
    <row r="32" spans="1:6">
      <c r="A32" s="85"/>
      <c r="B32" s="86"/>
      <c r="C32" s="59"/>
      <c r="D32" s="59"/>
      <c r="E32" s="59"/>
      <c r="F32" s="59"/>
    </row>
    <row r="33" spans="1:6">
      <c r="A33" s="85"/>
      <c r="B33" s="86"/>
      <c r="C33" s="59"/>
      <c r="D33" s="59"/>
      <c r="E33" s="59"/>
      <c r="F33" s="59"/>
    </row>
    <row r="34" spans="1:6">
      <c r="A34" s="85"/>
      <c r="B34" s="86"/>
      <c r="C34" s="59"/>
      <c r="D34" s="59"/>
      <c r="E34" s="59"/>
      <c r="F34" s="59"/>
    </row>
    <row r="35" spans="1:6">
      <c r="A35" s="85"/>
      <c r="B35" s="86"/>
      <c r="C35" s="59"/>
      <c r="D35" s="59"/>
      <c r="E35" s="59"/>
      <c r="F35" s="59"/>
    </row>
    <row r="36" spans="1:6">
      <c r="A36" s="85"/>
      <c r="B36" s="86"/>
      <c r="C36" s="59"/>
      <c r="D36" s="59"/>
      <c r="E36" s="59"/>
      <c r="F36" s="59"/>
    </row>
    <row r="37" spans="1:6">
      <c r="A37" s="85"/>
      <c r="B37" s="86"/>
      <c r="C37" s="59"/>
      <c r="D37" s="59"/>
      <c r="E37" s="59"/>
      <c r="F37" s="59"/>
    </row>
    <row r="38" spans="1:6">
      <c r="A38" s="85"/>
      <c r="B38" s="86"/>
      <c r="C38" s="59"/>
      <c r="D38" s="59"/>
      <c r="E38" s="59"/>
      <c r="F38" s="59"/>
    </row>
    <row r="39" spans="1:6">
      <c r="A39" s="85"/>
      <c r="B39" s="86"/>
      <c r="C39" s="59"/>
      <c r="D39" s="59"/>
      <c r="E39" s="59"/>
      <c r="F39" s="59"/>
    </row>
    <row r="40" spans="1:6">
      <c r="A40" s="85"/>
      <c r="B40" s="86"/>
      <c r="C40" s="59"/>
      <c r="D40" s="59"/>
      <c r="E40" s="59"/>
      <c r="F40" s="59"/>
    </row>
    <row r="41" spans="1:6">
      <c r="A41" s="85"/>
      <c r="B41" s="86"/>
      <c r="C41" s="59"/>
      <c r="D41" s="59"/>
      <c r="E41" s="59"/>
      <c r="F41" s="59"/>
    </row>
    <row r="42" spans="1:6">
      <c r="A42" s="85"/>
      <c r="B42" s="86"/>
      <c r="C42" s="59"/>
      <c r="D42" s="59"/>
      <c r="E42" s="59"/>
      <c r="F42" s="59"/>
    </row>
    <row r="43" spans="1:6">
      <c r="A43" s="85"/>
      <c r="B43" s="86"/>
      <c r="C43" s="59"/>
      <c r="D43" s="59"/>
      <c r="E43" s="59"/>
      <c r="F43" s="59"/>
    </row>
    <row r="44" spans="1:6">
      <c r="A44" s="85"/>
      <c r="B44" s="86"/>
      <c r="C44" s="59"/>
      <c r="D44" s="59"/>
      <c r="E44" s="59"/>
      <c r="F44" s="59"/>
    </row>
    <row r="45" spans="1:6">
      <c r="A45" s="85"/>
      <c r="B45" s="86"/>
      <c r="C45" s="59"/>
      <c r="D45" s="59"/>
      <c r="E45" s="59"/>
      <c r="F45" s="59"/>
    </row>
    <row r="46" spans="1:6">
      <c r="A46" s="85"/>
      <c r="B46" s="86"/>
      <c r="C46" s="59"/>
      <c r="D46" s="59"/>
      <c r="E46" s="59"/>
      <c r="F46" s="59"/>
    </row>
    <row r="47" spans="1:6">
      <c r="A47" s="85"/>
      <c r="B47" s="86"/>
      <c r="C47" s="59"/>
      <c r="D47" s="59"/>
      <c r="E47" s="59"/>
      <c r="F47" s="59"/>
    </row>
    <row r="48" spans="1:6">
      <c r="A48" s="85"/>
      <c r="B48" s="86"/>
      <c r="C48" s="59"/>
      <c r="D48" s="59"/>
      <c r="E48" s="59"/>
      <c r="F48" s="59"/>
    </row>
    <row r="49" spans="1:6">
      <c r="A49" s="85"/>
      <c r="B49" s="86"/>
      <c r="C49" s="59"/>
      <c r="D49" s="59"/>
      <c r="E49" s="59"/>
      <c r="F49" s="59"/>
    </row>
    <row r="50" spans="1:6">
      <c r="A50" s="85"/>
      <c r="B50" s="86"/>
      <c r="C50" s="59"/>
      <c r="D50" s="59"/>
      <c r="E50" s="59"/>
      <c r="F50" s="59"/>
    </row>
    <row r="51" spans="1:6">
      <c r="A51" s="85"/>
      <c r="B51" s="86"/>
      <c r="C51" s="59"/>
      <c r="D51" s="59"/>
      <c r="E51" s="59"/>
      <c r="F51" s="59"/>
    </row>
    <row r="52" spans="1:6">
      <c r="A52" s="85"/>
      <c r="B52" s="86"/>
      <c r="C52" s="59"/>
      <c r="D52" s="59"/>
      <c r="E52" s="59"/>
      <c r="F52" s="59" t="s">
        <v>250</v>
      </c>
    </row>
    <row r="53" spans="1:6">
      <c r="A53" s="177" t="s">
        <v>249</v>
      </c>
      <c r="B53" s="169"/>
      <c r="C53" s="169"/>
      <c r="D53" s="59"/>
      <c r="E53" s="59"/>
      <c r="F53" s="59"/>
    </row>
    <row r="54" spans="1:6">
      <c r="A54" s="169"/>
      <c r="B54" s="169"/>
      <c r="C54" s="169"/>
      <c r="D54" s="59"/>
      <c r="E54" s="59"/>
      <c r="F54" s="59"/>
    </row>
    <row r="55" spans="1:6">
      <c r="A55" s="30"/>
      <c r="B55" s="30"/>
      <c r="C55" s="34"/>
      <c r="E55" s="172" t="s">
        <v>28</v>
      </c>
      <c r="F55" s="172"/>
    </row>
    <row r="56" spans="1:6" ht="23.25">
      <c r="A56" s="25" t="s">
        <v>26</v>
      </c>
      <c r="B56" s="25" t="s">
        <v>10</v>
      </c>
      <c r="C56" s="47" t="s">
        <v>36</v>
      </c>
      <c r="D56" s="39" t="s">
        <v>41</v>
      </c>
      <c r="E56" s="39" t="s">
        <v>42</v>
      </c>
      <c r="F56" s="23" t="s">
        <v>39</v>
      </c>
    </row>
    <row r="57" spans="1:6">
      <c r="A57" s="25" t="s">
        <v>15</v>
      </c>
      <c r="B57" s="122" t="s">
        <v>108</v>
      </c>
      <c r="C57" s="133">
        <f>C58+C59+C60+C61+C62+C65</f>
        <v>88445</v>
      </c>
      <c r="D57" s="133">
        <f t="shared" ref="D57" si="9">D58+D59+D60+D61+D62+D65</f>
        <v>3553</v>
      </c>
      <c r="E57" s="133">
        <f t="shared" ref="E57" si="10">E58+E59+E60+E61+E62+E65</f>
        <v>0</v>
      </c>
      <c r="F57" s="134">
        <f>C57+D57+E57</f>
        <v>91998</v>
      </c>
    </row>
    <row r="58" spans="1:6">
      <c r="A58" s="107" t="s">
        <v>109</v>
      </c>
      <c r="B58" s="35" t="s">
        <v>29</v>
      </c>
      <c r="C58" s="48">
        <v>44055</v>
      </c>
      <c r="D58" s="35">
        <v>1640</v>
      </c>
      <c r="E58" s="35">
        <v>0</v>
      </c>
      <c r="F58" s="125">
        <f t="shared" ref="F58:F65" si="11">C58+D58+E58</f>
        <v>45695</v>
      </c>
    </row>
    <row r="59" spans="1:6">
      <c r="A59" s="107" t="s">
        <v>110</v>
      </c>
      <c r="B59" s="35" t="s">
        <v>11</v>
      </c>
      <c r="C59" s="48">
        <v>10585</v>
      </c>
      <c r="D59" s="35">
        <v>427</v>
      </c>
      <c r="E59" s="35">
        <v>0</v>
      </c>
      <c r="F59" s="125">
        <f t="shared" si="11"/>
        <v>11012</v>
      </c>
    </row>
    <row r="60" spans="1:6">
      <c r="A60" s="107" t="s">
        <v>111</v>
      </c>
      <c r="B60" s="35" t="s">
        <v>12</v>
      </c>
      <c r="C60" s="48">
        <f>34491-1486</f>
        <v>33005</v>
      </c>
      <c r="D60" s="35">
        <v>1486</v>
      </c>
      <c r="E60" s="35">
        <v>0</v>
      </c>
      <c r="F60" s="125">
        <f t="shared" si="11"/>
        <v>34491</v>
      </c>
    </row>
    <row r="61" spans="1:6">
      <c r="A61" s="107" t="s">
        <v>112</v>
      </c>
      <c r="B61" s="35" t="s">
        <v>54</v>
      </c>
      <c r="C61" s="48">
        <v>800</v>
      </c>
      <c r="D61" s="35">
        <v>0</v>
      </c>
      <c r="E61" s="35">
        <v>0</v>
      </c>
      <c r="F61" s="125">
        <f t="shared" si="11"/>
        <v>800</v>
      </c>
    </row>
    <row r="62" spans="1:6">
      <c r="A62" s="107" t="s">
        <v>113</v>
      </c>
      <c r="B62" s="35" t="s">
        <v>115</v>
      </c>
      <c r="C62" s="48">
        <f>C63+C64</f>
        <v>0</v>
      </c>
      <c r="D62" s="48">
        <v>0</v>
      </c>
      <c r="E62" s="48">
        <f t="shared" ref="E62" si="12">E63+E64</f>
        <v>0</v>
      </c>
      <c r="F62" s="125">
        <f t="shared" si="11"/>
        <v>0</v>
      </c>
    </row>
    <row r="63" spans="1:6">
      <c r="A63" s="107" t="s">
        <v>114</v>
      </c>
      <c r="B63" s="35" t="s">
        <v>118</v>
      </c>
      <c r="C63" s="48">
        <v>0</v>
      </c>
      <c r="D63" s="48">
        <v>0</v>
      </c>
      <c r="E63" s="48">
        <v>0</v>
      </c>
      <c r="F63" s="125">
        <f t="shared" si="11"/>
        <v>0</v>
      </c>
    </row>
    <row r="64" spans="1:6">
      <c r="A64" s="107" t="s">
        <v>117</v>
      </c>
      <c r="B64" s="35" t="s">
        <v>119</v>
      </c>
      <c r="C64" s="48">
        <v>0</v>
      </c>
      <c r="D64" s="48">
        <v>0</v>
      </c>
      <c r="E64" s="48">
        <v>0</v>
      </c>
      <c r="F64" s="125">
        <f t="shared" si="11"/>
        <v>0</v>
      </c>
    </row>
    <row r="65" spans="1:6">
      <c r="A65" s="107" t="s">
        <v>116</v>
      </c>
      <c r="B65" s="35" t="s">
        <v>9</v>
      </c>
      <c r="C65" s="48">
        <v>0</v>
      </c>
      <c r="D65" s="35">
        <v>0</v>
      </c>
      <c r="E65" s="35">
        <v>0</v>
      </c>
      <c r="F65" s="125">
        <f t="shared" si="11"/>
        <v>0</v>
      </c>
    </row>
    <row r="66" spans="1:6">
      <c r="A66" s="107" t="s">
        <v>16</v>
      </c>
      <c r="B66" s="40" t="s">
        <v>120</v>
      </c>
      <c r="C66" s="135">
        <f>C69+C68+C67</f>
        <v>0</v>
      </c>
      <c r="D66" s="135">
        <f t="shared" ref="D66" si="13">D69+D68+D67</f>
        <v>0</v>
      </c>
      <c r="E66" s="135">
        <f t="shared" ref="E66" si="14">E69+E68+E67</f>
        <v>0</v>
      </c>
      <c r="F66" s="27">
        <f>C66+D66+E66</f>
        <v>0</v>
      </c>
    </row>
    <row r="67" spans="1:6">
      <c r="A67" s="107" t="s">
        <v>75</v>
      </c>
      <c r="B67" s="84" t="s">
        <v>13</v>
      </c>
      <c r="C67" s="87">
        <v>0</v>
      </c>
      <c r="D67" s="35">
        <v>0</v>
      </c>
      <c r="E67" s="35">
        <v>0</v>
      </c>
      <c r="F67" s="43">
        <f t="shared" ref="F67:F75" si="15">C67+D67+E67</f>
        <v>0</v>
      </c>
    </row>
    <row r="68" spans="1:6">
      <c r="A68" s="107" t="s">
        <v>82</v>
      </c>
      <c r="B68" s="84" t="s">
        <v>14</v>
      </c>
      <c r="C68" s="49">
        <v>0</v>
      </c>
      <c r="D68" s="87">
        <v>0</v>
      </c>
      <c r="E68" s="87">
        <v>0</v>
      </c>
      <c r="F68" s="43">
        <f t="shared" si="15"/>
        <v>0</v>
      </c>
    </row>
    <row r="69" spans="1:6">
      <c r="A69" s="107" t="s">
        <v>121</v>
      </c>
      <c r="B69" s="84" t="s">
        <v>122</v>
      </c>
      <c r="C69" s="87">
        <v>0</v>
      </c>
      <c r="D69" s="35">
        <v>0</v>
      </c>
      <c r="E69" s="35">
        <v>0</v>
      </c>
      <c r="F69" s="43">
        <f t="shared" si="15"/>
        <v>0</v>
      </c>
    </row>
    <row r="70" spans="1:6">
      <c r="A70" s="107" t="s">
        <v>17</v>
      </c>
      <c r="B70" s="46" t="s">
        <v>123</v>
      </c>
      <c r="C70" s="49">
        <f>C57+C66</f>
        <v>88445</v>
      </c>
      <c r="D70" s="49">
        <f t="shared" ref="D70:E70" si="16">D57+D66</f>
        <v>3553</v>
      </c>
      <c r="E70" s="49">
        <f t="shared" si="16"/>
        <v>0</v>
      </c>
      <c r="F70" s="27">
        <f t="shared" si="15"/>
        <v>91998</v>
      </c>
    </row>
    <row r="71" spans="1:6">
      <c r="A71" s="107" t="s">
        <v>18</v>
      </c>
      <c r="B71" s="84" t="s">
        <v>124</v>
      </c>
      <c r="C71" s="87">
        <v>0</v>
      </c>
      <c r="D71" s="123">
        <v>0</v>
      </c>
      <c r="E71" s="123">
        <v>0</v>
      </c>
      <c r="F71" s="43">
        <f t="shared" si="15"/>
        <v>0</v>
      </c>
    </row>
    <row r="72" spans="1:6">
      <c r="A72" s="107" t="s">
        <v>19</v>
      </c>
      <c r="B72" s="84" t="s">
        <v>125</v>
      </c>
      <c r="C72" s="87">
        <v>0</v>
      </c>
      <c r="D72" s="123">
        <v>0</v>
      </c>
      <c r="E72" s="123">
        <v>0</v>
      </c>
      <c r="F72" s="43">
        <f t="shared" si="15"/>
        <v>0</v>
      </c>
    </row>
    <row r="73" spans="1:6">
      <c r="A73" s="107" t="s">
        <v>20</v>
      </c>
      <c r="B73" s="84" t="s">
        <v>126</v>
      </c>
      <c r="C73" s="87">
        <v>0</v>
      </c>
      <c r="D73" s="87">
        <v>0</v>
      </c>
      <c r="E73" s="87">
        <v>0</v>
      </c>
      <c r="F73" s="43">
        <f t="shared" si="15"/>
        <v>0</v>
      </c>
    </row>
    <row r="74" spans="1:6">
      <c r="A74" s="107" t="s">
        <v>130</v>
      </c>
      <c r="B74" s="84" t="s">
        <v>132</v>
      </c>
      <c r="C74" s="87">
        <v>0</v>
      </c>
      <c r="D74" s="87">
        <v>0</v>
      </c>
      <c r="E74" s="87">
        <v>0</v>
      </c>
      <c r="F74" s="43">
        <f t="shared" si="15"/>
        <v>0</v>
      </c>
    </row>
    <row r="75" spans="1:6">
      <c r="A75" s="107" t="s">
        <v>131</v>
      </c>
      <c r="B75" s="84" t="s">
        <v>133</v>
      </c>
      <c r="C75" s="87">
        <v>0</v>
      </c>
      <c r="D75" s="87">
        <v>0</v>
      </c>
      <c r="E75" s="87">
        <v>0</v>
      </c>
      <c r="F75" s="43">
        <f t="shared" si="15"/>
        <v>0</v>
      </c>
    </row>
    <row r="76" spans="1:6">
      <c r="A76" s="107" t="s">
        <v>21</v>
      </c>
      <c r="B76" s="84" t="s">
        <v>127</v>
      </c>
      <c r="C76" s="87">
        <v>0</v>
      </c>
      <c r="D76" s="87">
        <v>0</v>
      </c>
      <c r="E76" s="87">
        <v>0</v>
      </c>
      <c r="F76" s="43">
        <f t="shared" ref="F76:F77" si="17">C76+D76+E76</f>
        <v>0</v>
      </c>
    </row>
    <row r="77" spans="1:6">
      <c r="A77" s="107" t="s">
        <v>22</v>
      </c>
      <c r="B77" s="46" t="s">
        <v>128</v>
      </c>
      <c r="C77" s="49">
        <f>C71+C72+C73+C76</f>
        <v>0</v>
      </c>
      <c r="D77" s="49">
        <f t="shared" ref="D77" si="18">D71+D72+D73+D76</f>
        <v>0</v>
      </c>
      <c r="E77" s="49">
        <f t="shared" ref="E77" si="19">E71+E72+E73+E76</f>
        <v>0</v>
      </c>
      <c r="F77" s="43">
        <f t="shared" si="17"/>
        <v>0</v>
      </c>
    </row>
    <row r="78" spans="1:6">
      <c r="A78" s="107" t="s">
        <v>23</v>
      </c>
      <c r="B78" s="46" t="s">
        <v>129</v>
      </c>
      <c r="C78" s="62">
        <f>C70+C77</f>
        <v>88445</v>
      </c>
      <c r="D78" s="62">
        <f t="shared" ref="D78" si="20">D70+D77</f>
        <v>3553</v>
      </c>
      <c r="E78" s="62">
        <f t="shared" ref="E78" si="21">E70+E77</f>
        <v>0</v>
      </c>
      <c r="F78" s="62">
        <f t="shared" ref="F78" si="22">F70+F77</f>
        <v>91998</v>
      </c>
    </row>
    <row r="90" spans="1:6">
      <c r="A90" s="85"/>
      <c r="B90" s="86"/>
      <c r="C90" s="59"/>
      <c r="D90" s="59"/>
      <c r="E90" s="59"/>
      <c r="F90" s="59" t="s">
        <v>252</v>
      </c>
    </row>
    <row r="91" spans="1:6">
      <c r="A91" s="177" t="s">
        <v>251</v>
      </c>
      <c r="B91" s="169"/>
      <c r="C91" s="169"/>
      <c r="D91" s="59"/>
      <c r="E91" s="59"/>
      <c r="F91" s="59"/>
    </row>
    <row r="92" spans="1:6">
      <c r="A92" s="169"/>
      <c r="B92" s="169"/>
      <c r="C92" s="169"/>
      <c r="D92" s="59"/>
      <c r="E92" s="59"/>
      <c r="F92" s="59"/>
    </row>
    <row r="93" spans="1:6">
      <c r="A93" s="30"/>
      <c r="B93" s="30"/>
      <c r="C93" s="151"/>
      <c r="E93" s="172" t="s">
        <v>28</v>
      </c>
      <c r="F93" s="172"/>
    </row>
    <row r="94" spans="1:6" ht="23.25">
      <c r="A94" s="25" t="s">
        <v>26</v>
      </c>
      <c r="B94" s="25" t="s">
        <v>10</v>
      </c>
      <c r="C94" s="47" t="s">
        <v>36</v>
      </c>
      <c r="D94" s="39" t="s">
        <v>41</v>
      </c>
      <c r="E94" s="39" t="s">
        <v>42</v>
      </c>
      <c r="F94" s="23" t="s">
        <v>39</v>
      </c>
    </row>
    <row r="95" spans="1:6">
      <c r="A95" s="25" t="s">
        <v>15</v>
      </c>
      <c r="B95" s="122" t="s">
        <v>108</v>
      </c>
      <c r="C95" s="133">
        <f>C96+C97+C98+C99+C100+C103</f>
        <v>19238</v>
      </c>
      <c r="D95" s="133">
        <f t="shared" ref="D95:E95" si="23">D96+D97+D98+D99+D100+D103</f>
        <v>0</v>
      </c>
      <c r="E95" s="133">
        <f t="shared" si="23"/>
        <v>0</v>
      </c>
      <c r="F95" s="134">
        <f>C95+D95+E95</f>
        <v>19238</v>
      </c>
    </row>
    <row r="96" spans="1:6">
      <c r="A96" s="107" t="s">
        <v>109</v>
      </c>
      <c r="B96" s="35" t="s">
        <v>29</v>
      </c>
      <c r="C96" s="48">
        <v>12048</v>
      </c>
      <c r="D96" s="35">
        <v>0</v>
      </c>
      <c r="E96" s="35">
        <v>0</v>
      </c>
      <c r="F96" s="125">
        <f t="shared" ref="F96:F103" si="24">C96+D96+E96</f>
        <v>12048</v>
      </c>
    </row>
    <row r="97" spans="1:6">
      <c r="A97" s="107" t="s">
        <v>110</v>
      </c>
      <c r="B97" s="35" t="s">
        <v>11</v>
      </c>
      <c r="C97" s="48">
        <v>3304</v>
      </c>
      <c r="D97" s="35">
        <v>0</v>
      </c>
      <c r="E97" s="35">
        <v>0</v>
      </c>
      <c r="F97" s="125">
        <f t="shared" si="24"/>
        <v>3304</v>
      </c>
    </row>
    <row r="98" spans="1:6">
      <c r="A98" s="107" t="s">
        <v>111</v>
      </c>
      <c r="B98" s="35" t="s">
        <v>12</v>
      </c>
      <c r="C98" s="48">
        <v>3886</v>
      </c>
      <c r="D98" s="35">
        <v>0</v>
      </c>
      <c r="E98" s="35">
        <v>0</v>
      </c>
      <c r="F98" s="125">
        <f t="shared" si="24"/>
        <v>3886</v>
      </c>
    </row>
    <row r="99" spans="1:6">
      <c r="A99" s="107" t="s">
        <v>112</v>
      </c>
      <c r="B99" s="35" t="s">
        <v>54</v>
      </c>
      <c r="C99" s="48">
        <v>0</v>
      </c>
      <c r="D99" s="35">
        <v>0</v>
      </c>
      <c r="E99" s="35">
        <v>0</v>
      </c>
      <c r="F99" s="125">
        <f t="shared" si="24"/>
        <v>0</v>
      </c>
    </row>
    <row r="100" spans="1:6">
      <c r="A100" s="107" t="s">
        <v>113</v>
      </c>
      <c r="B100" s="35" t="s">
        <v>115</v>
      </c>
      <c r="C100" s="48">
        <f>C101+C102</f>
        <v>0</v>
      </c>
      <c r="D100" s="48">
        <v>0</v>
      </c>
      <c r="E100" s="48">
        <f t="shared" ref="E100" si="25">E101+E102</f>
        <v>0</v>
      </c>
      <c r="F100" s="125">
        <f t="shared" si="24"/>
        <v>0</v>
      </c>
    </row>
    <row r="101" spans="1:6">
      <c r="A101" s="107" t="s">
        <v>114</v>
      </c>
      <c r="B101" s="35" t="s">
        <v>118</v>
      </c>
      <c r="C101" s="48">
        <v>0</v>
      </c>
      <c r="D101" s="48">
        <v>0</v>
      </c>
      <c r="E101" s="48">
        <v>0</v>
      </c>
      <c r="F101" s="125">
        <f t="shared" si="24"/>
        <v>0</v>
      </c>
    </row>
    <row r="102" spans="1:6">
      <c r="A102" s="107" t="s">
        <v>117</v>
      </c>
      <c r="B102" s="35" t="s">
        <v>119</v>
      </c>
      <c r="C102" s="48">
        <v>0</v>
      </c>
      <c r="D102" s="48">
        <v>0</v>
      </c>
      <c r="E102" s="48">
        <v>0</v>
      </c>
      <c r="F102" s="125">
        <f t="shared" si="24"/>
        <v>0</v>
      </c>
    </row>
    <row r="103" spans="1:6">
      <c r="A103" s="107" t="s">
        <v>116</v>
      </c>
      <c r="B103" s="35" t="s">
        <v>9</v>
      </c>
      <c r="C103" s="48">
        <v>0</v>
      </c>
      <c r="D103" s="35">
        <v>0</v>
      </c>
      <c r="E103" s="35">
        <v>0</v>
      </c>
      <c r="F103" s="125">
        <f t="shared" si="24"/>
        <v>0</v>
      </c>
    </row>
    <row r="104" spans="1:6">
      <c r="A104" s="107" t="s">
        <v>16</v>
      </c>
      <c r="B104" s="40" t="s">
        <v>120</v>
      </c>
      <c r="C104" s="135">
        <f>C107+C106+C105</f>
        <v>0</v>
      </c>
      <c r="D104" s="135">
        <f t="shared" ref="D104:E104" si="26">D107+D106+D105</f>
        <v>0</v>
      </c>
      <c r="E104" s="135">
        <f t="shared" si="26"/>
        <v>0</v>
      </c>
      <c r="F104" s="27">
        <f>C104+D104+E104</f>
        <v>0</v>
      </c>
    </row>
    <row r="105" spans="1:6">
      <c r="A105" s="107" t="s">
        <v>75</v>
      </c>
      <c r="B105" s="84" t="s">
        <v>13</v>
      </c>
      <c r="C105" s="87">
        <v>0</v>
      </c>
      <c r="D105" s="35">
        <v>0</v>
      </c>
      <c r="E105" s="35">
        <v>0</v>
      </c>
      <c r="F105" s="43">
        <f t="shared" ref="F105:F115" si="27">C105+D105+E105</f>
        <v>0</v>
      </c>
    </row>
    <row r="106" spans="1:6">
      <c r="A106" s="107" t="s">
        <v>82</v>
      </c>
      <c r="B106" s="84" t="s">
        <v>14</v>
      </c>
      <c r="C106" s="49">
        <v>0</v>
      </c>
      <c r="D106" s="87">
        <v>0</v>
      </c>
      <c r="E106" s="87">
        <v>0</v>
      </c>
      <c r="F106" s="43">
        <f t="shared" si="27"/>
        <v>0</v>
      </c>
    </row>
    <row r="107" spans="1:6">
      <c r="A107" s="107" t="s">
        <v>121</v>
      </c>
      <c r="B107" s="84" t="s">
        <v>122</v>
      </c>
      <c r="C107" s="87">
        <v>0</v>
      </c>
      <c r="D107" s="35">
        <v>0</v>
      </c>
      <c r="E107" s="35">
        <v>0</v>
      </c>
      <c r="F107" s="43">
        <f t="shared" si="27"/>
        <v>0</v>
      </c>
    </row>
    <row r="108" spans="1:6">
      <c r="A108" s="107" t="s">
        <v>17</v>
      </c>
      <c r="B108" s="46" t="s">
        <v>123</v>
      </c>
      <c r="C108" s="49">
        <f>C95+C104</f>
        <v>19238</v>
      </c>
      <c r="D108" s="49">
        <f t="shared" ref="D108:E108" si="28">D95+D104</f>
        <v>0</v>
      </c>
      <c r="E108" s="49">
        <f t="shared" si="28"/>
        <v>0</v>
      </c>
      <c r="F108" s="27">
        <f t="shared" si="27"/>
        <v>19238</v>
      </c>
    </row>
    <row r="109" spans="1:6">
      <c r="A109" s="107" t="s">
        <v>18</v>
      </c>
      <c r="B109" s="84" t="s">
        <v>124</v>
      </c>
      <c r="C109" s="87">
        <v>0</v>
      </c>
      <c r="D109" s="123">
        <v>0</v>
      </c>
      <c r="E109" s="123">
        <v>0</v>
      </c>
      <c r="F109" s="43">
        <f t="shared" si="27"/>
        <v>0</v>
      </c>
    </row>
    <row r="110" spans="1:6">
      <c r="A110" s="107" t="s">
        <v>19</v>
      </c>
      <c r="B110" s="84" t="s">
        <v>125</v>
      </c>
      <c r="C110" s="87">
        <v>0</v>
      </c>
      <c r="D110" s="123">
        <v>0</v>
      </c>
      <c r="E110" s="123">
        <v>0</v>
      </c>
      <c r="F110" s="43">
        <f t="shared" si="27"/>
        <v>0</v>
      </c>
    </row>
    <row r="111" spans="1:6">
      <c r="A111" s="107" t="s">
        <v>20</v>
      </c>
      <c r="B111" s="84" t="s">
        <v>126</v>
      </c>
      <c r="C111" s="87">
        <v>0</v>
      </c>
      <c r="D111" s="87">
        <v>0</v>
      </c>
      <c r="E111" s="87">
        <v>0</v>
      </c>
      <c r="F111" s="43">
        <f t="shared" si="27"/>
        <v>0</v>
      </c>
    </row>
    <row r="112" spans="1:6">
      <c r="A112" s="107" t="s">
        <v>130</v>
      </c>
      <c r="B112" s="84" t="s">
        <v>132</v>
      </c>
      <c r="C112" s="87">
        <v>0</v>
      </c>
      <c r="D112" s="87">
        <v>0</v>
      </c>
      <c r="E112" s="87">
        <v>0</v>
      </c>
      <c r="F112" s="43">
        <f t="shared" si="27"/>
        <v>0</v>
      </c>
    </row>
    <row r="113" spans="1:6">
      <c r="A113" s="107" t="s">
        <v>131</v>
      </c>
      <c r="B113" s="84" t="s">
        <v>133</v>
      </c>
      <c r="C113" s="87">
        <v>0</v>
      </c>
      <c r="D113" s="87">
        <v>0</v>
      </c>
      <c r="E113" s="87">
        <v>0</v>
      </c>
      <c r="F113" s="43">
        <f t="shared" si="27"/>
        <v>0</v>
      </c>
    </row>
    <row r="114" spans="1:6">
      <c r="A114" s="107" t="s">
        <v>21</v>
      </c>
      <c r="B114" s="84" t="s">
        <v>127</v>
      </c>
      <c r="C114" s="87">
        <v>0</v>
      </c>
      <c r="D114" s="87">
        <v>0</v>
      </c>
      <c r="E114" s="87">
        <v>0</v>
      </c>
      <c r="F114" s="43">
        <f t="shared" si="27"/>
        <v>0</v>
      </c>
    </row>
    <row r="115" spans="1:6">
      <c r="A115" s="107" t="s">
        <v>22</v>
      </c>
      <c r="B115" s="46" t="s">
        <v>128</v>
      </c>
      <c r="C115" s="49">
        <f>C109+C110+C111+C114</f>
        <v>0</v>
      </c>
      <c r="D115" s="49">
        <f t="shared" ref="D115:E115" si="29">D109+D110+D111+D114</f>
        <v>0</v>
      </c>
      <c r="E115" s="49">
        <f t="shared" si="29"/>
        <v>0</v>
      </c>
      <c r="F115" s="43">
        <f t="shared" si="27"/>
        <v>0</v>
      </c>
    </row>
    <row r="116" spans="1:6">
      <c r="A116" s="107" t="s">
        <v>23</v>
      </c>
      <c r="B116" s="46" t="s">
        <v>129</v>
      </c>
      <c r="C116" s="62">
        <f>C108+C115</f>
        <v>19238</v>
      </c>
      <c r="D116" s="62">
        <f t="shared" ref="D116:F116" si="30">D108+D115</f>
        <v>0</v>
      </c>
      <c r="E116" s="62">
        <f t="shared" si="30"/>
        <v>0</v>
      </c>
      <c r="F116" s="62">
        <f t="shared" si="30"/>
        <v>19238</v>
      </c>
    </row>
  </sheetData>
  <mergeCells count="7">
    <mergeCell ref="C1:F1"/>
    <mergeCell ref="A53:C54"/>
    <mergeCell ref="A91:C92"/>
    <mergeCell ref="E93:F93"/>
    <mergeCell ref="A3:C3"/>
    <mergeCell ref="E5:F5"/>
    <mergeCell ref="E55:F55"/>
  </mergeCells>
  <phoneticPr fontId="3" type="noConversion"/>
  <pageMargins left="0.59055118110236227" right="0.59055118110236227" top="0.59055118110236227" bottom="0.59055118110236227" header="0.31496062992125984" footer="0.31496062992125984"/>
  <pageSetup paperSize="9" orientation="portrait" r:id="rId1"/>
  <rowBreaks count="1" manualBreakCount="1">
    <brk id="8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D110"/>
  <sheetViews>
    <sheetView view="pageBreakPreview" topLeftCell="A31" zoomScale="60" zoomScaleNormal="100" workbookViewId="0">
      <selection activeCell="C10" sqref="C10"/>
    </sheetView>
  </sheetViews>
  <sheetFormatPr defaultRowHeight="15"/>
  <cols>
    <col min="2" max="2" width="53" customWidth="1"/>
    <col min="3" max="3" width="20.5703125" customWidth="1"/>
  </cols>
  <sheetData>
    <row r="1" spans="1:4">
      <c r="B1" s="1"/>
      <c r="C1" s="151" t="s">
        <v>51</v>
      </c>
    </row>
    <row r="3" spans="1:4">
      <c r="A3" s="178" t="s">
        <v>281</v>
      </c>
      <c r="B3" s="178"/>
      <c r="C3" s="178"/>
    </row>
    <row r="4" spans="1:4">
      <c r="A4" s="5"/>
      <c r="B4" s="5"/>
      <c r="C4" s="5"/>
    </row>
    <row r="5" spans="1:4">
      <c r="A5" s="30"/>
      <c r="B5" s="30"/>
      <c r="C5" s="51" t="s">
        <v>28</v>
      </c>
      <c r="D5" s="30"/>
    </row>
    <row r="6" spans="1:4">
      <c r="A6" s="25" t="s">
        <v>26</v>
      </c>
      <c r="B6" s="25" t="s">
        <v>10</v>
      </c>
      <c r="C6" s="39" t="s">
        <v>282</v>
      </c>
      <c r="D6" s="30"/>
    </row>
    <row r="7" spans="1:4">
      <c r="A7" s="25" t="s">
        <v>15</v>
      </c>
      <c r="B7" s="35" t="s">
        <v>0</v>
      </c>
      <c r="C7" s="41">
        <v>0</v>
      </c>
      <c r="D7" s="30"/>
    </row>
    <row r="8" spans="1:4">
      <c r="A8" s="25" t="s">
        <v>16</v>
      </c>
      <c r="B8" s="35" t="s">
        <v>1</v>
      </c>
      <c r="C8" s="41">
        <v>1084</v>
      </c>
      <c r="D8" s="30"/>
    </row>
    <row r="9" spans="1:4">
      <c r="A9" s="25" t="s">
        <v>17</v>
      </c>
      <c r="B9" s="46" t="s">
        <v>2</v>
      </c>
      <c r="C9" s="62">
        <v>1084</v>
      </c>
      <c r="D9" s="30"/>
    </row>
    <row r="10" spans="1:4">
      <c r="A10" s="54"/>
      <c r="B10" s="82"/>
      <c r="C10" s="83"/>
      <c r="D10" s="30"/>
    </row>
    <row r="11" spans="1:4">
      <c r="A11" s="54"/>
      <c r="B11" s="82"/>
      <c r="C11" s="83"/>
      <c r="D11" s="30"/>
    </row>
    <row r="12" spans="1:4">
      <c r="A12" s="54"/>
      <c r="B12" s="82"/>
      <c r="C12" s="83"/>
      <c r="D12" s="30"/>
    </row>
    <row r="13" spans="1:4">
      <c r="A13" s="54"/>
      <c r="B13" s="82"/>
      <c r="C13" s="83"/>
      <c r="D13" s="30"/>
    </row>
    <row r="14" spans="1:4">
      <c r="A14" s="54"/>
      <c r="B14" s="82"/>
      <c r="C14" s="83"/>
      <c r="D14" s="30"/>
    </row>
    <row r="15" spans="1:4">
      <c r="A15" s="54"/>
      <c r="B15" s="82"/>
      <c r="C15" s="83"/>
      <c r="D15" s="30"/>
    </row>
    <row r="16" spans="1:4">
      <c r="A16" s="54"/>
      <c r="B16" s="82"/>
      <c r="C16" s="83"/>
      <c r="D16" s="30"/>
    </row>
    <row r="17" spans="1:4">
      <c r="A17" s="54"/>
      <c r="B17" s="82"/>
      <c r="C17" s="83"/>
      <c r="D17" s="30"/>
    </row>
    <row r="18" spans="1:4">
      <c r="A18" s="54"/>
      <c r="B18" s="82"/>
      <c r="C18" s="83"/>
      <c r="D18" s="30"/>
    </row>
    <row r="19" spans="1:4">
      <c r="A19" s="54"/>
      <c r="B19" s="82"/>
      <c r="C19" s="83"/>
      <c r="D19" s="30"/>
    </row>
    <row r="20" spans="1:4">
      <c r="A20" s="54"/>
      <c r="B20" s="82"/>
      <c r="C20" s="83"/>
      <c r="D20" s="30"/>
    </row>
    <row r="21" spans="1:4">
      <c r="A21" s="54"/>
      <c r="B21" s="82"/>
      <c r="C21" s="83"/>
      <c r="D21" s="30"/>
    </row>
    <row r="22" spans="1:4">
      <c r="A22" s="54"/>
      <c r="B22" s="82"/>
      <c r="C22" s="83"/>
      <c r="D22" s="30"/>
    </row>
    <row r="23" spans="1:4">
      <c r="A23" s="54"/>
      <c r="B23" s="82"/>
      <c r="C23" s="83"/>
      <c r="D23" s="30"/>
    </row>
    <row r="24" spans="1:4">
      <c r="A24" s="54"/>
      <c r="B24" s="82"/>
      <c r="C24" s="83"/>
      <c r="D24" s="30"/>
    </row>
    <row r="25" spans="1:4">
      <c r="A25" s="54"/>
      <c r="B25" s="82"/>
      <c r="C25" s="83"/>
      <c r="D25" s="30"/>
    </row>
    <row r="26" spans="1:4">
      <c r="A26" s="54"/>
      <c r="B26" s="82"/>
      <c r="C26" s="83"/>
      <c r="D26" s="30"/>
    </row>
    <row r="27" spans="1:4">
      <c r="A27" s="54"/>
      <c r="B27" s="82"/>
      <c r="C27" s="83"/>
      <c r="D27" s="30"/>
    </row>
    <row r="28" spans="1:4">
      <c r="A28" s="54"/>
      <c r="B28" s="82"/>
      <c r="C28" s="83"/>
      <c r="D28" s="30"/>
    </row>
    <row r="29" spans="1:4">
      <c r="A29" s="54"/>
      <c r="B29" s="82"/>
      <c r="C29" s="83"/>
      <c r="D29" s="30"/>
    </row>
    <row r="30" spans="1:4">
      <c r="A30" s="54"/>
      <c r="B30" s="82"/>
      <c r="C30" s="83"/>
      <c r="D30" s="30"/>
    </row>
    <row r="31" spans="1:4">
      <c r="A31" s="54"/>
      <c r="B31" s="82"/>
      <c r="C31" s="83"/>
      <c r="D31" s="30"/>
    </row>
    <row r="32" spans="1:4">
      <c r="A32" s="54"/>
      <c r="B32" s="82"/>
      <c r="C32" s="83"/>
      <c r="D32" s="30"/>
    </row>
    <row r="33" spans="1:4">
      <c r="A33" s="54"/>
      <c r="B33" s="82"/>
      <c r="C33" s="83"/>
      <c r="D33" s="30"/>
    </row>
    <row r="34" spans="1:4">
      <c r="A34" s="54"/>
      <c r="B34" s="82"/>
      <c r="C34" s="83"/>
      <c r="D34" s="30"/>
    </row>
    <row r="35" spans="1:4">
      <c r="A35" s="54"/>
      <c r="B35" s="82"/>
      <c r="C35" s="83"/>
      <c r="D35" s="30"/>
    </row>
    <row r="36" spans="1:4">
      <c r="A36" s="54"/>
      <c r="B36" s="82"/>
      <c r="C36" s="83"/>
      <c r="D36" s="30"/>
    </row>
    <row r="37" spans="1:4">
      <c r="A37" s="54"/>
      <c r="B37" s="82"/>
      <c r="C37" s="83"/>
      <c r="D37" s="30"/>
    </row>
    <row r="38" spans="1:4">
      <c r="A38" s="54"/>
      <c r="B38" s="82"/>
      <c r="C38" s="83"/>
      <c r="D38" s="30"/>
    </row>
    <row r="39" spans="1:4">
      <c r="A39" s="54"/>
      <c r="B39" s="82"/>
      <c r="C39" s="83"/>
      <c r="D39" s="30"/>
    </row>
    <row r="40" spans="1:4">
      <c r="A40" s="54"/>
      <c r="B40" s="82"/>
      <c r="C40" s="83"/>
      <c r="D40" s="30"/>
    </row>
    <row r="41" spans="1:4">
      <c r="A41" s="54"/>
      <c r="B41" s="82"/>
      <c r="C41" s="83"/>
      <c r="D41" s="30"/>
    </row>
    <row r="42" spans="1:4">
      <c r="A42" s="54"/>
      <c r="B42" s="82"/>
      <c r="C42" s="83"/>
      <c r="D42" s="30"/>
    </row>
    <row r="43" spans="1:4">
      <c r="A43" s="54"/>
      <c r="B43" s="82"/>
      <c r="C43" s="83"/>
      <c r="D43" s="30"/>
    </row>
    <row r="44" spans="1:4">
      <c r="A44" s="54"/>
      <c r="B44" s="82"/>
      <c r="C44" s="83"/>
      <c r="D44" s="30"/>
    </row>
    <row r="45" spans="1:4">
      <c r="A45" s="54"/>
      <c r="B45" s="82"/>
      <c r="C45" s="83"/>
      <c r="D45" s="30"/>
    </row>
    <row r="46" spans="1:4">
      <c r="A46" s="54"/>
      <c r="B46" s="82"/>
      <c r="C46" s="83"/>
      <c r="D46" s="30"/>
    </row>
    <row r="47" spans="1:4">
      <c r="A47" s="54"/>
      <c r="B47" s="82"/>
      <c r="C47" s="83"/>
      <c r="D47" s="30"/>
    </row>
    <row r="48" spans="1:4">
      <c r="A48" s="30"/>
      <c r="B48" s="30"/>
      <c r="C48" s="30"/>
      <c r="D48" s="30"/>
    </row>
    <row r="49" spans="1:4">
      <c r="A49" s="30"/>
      <c r="B49" s="29"/>
      <c r="C49" s="151" t="s">
        <v>52</v>
      </c>
      <c r="D49" s="30"/>
    </row>
    <row r="50" spans="1:4">
      <c r="A50" s="30"/>
      <c r="B50" s="30"/>
      <c r="C50" s="30"/>
      <c r="D50" s="30"/>
    </row>
    <row r="51" spans="1:4">
      <c r="A51" s="178" t="s">
        <v>283</v>
      </c>
      <c r="B51" s="178"/>
      <c r="C51" s="178"/>
      <c r="D51" s="30"/>
    </row>
    <row r="52" spans="1:4">
      <c r="A52" s="45"/>
      <c r="B52" s="45"/>
      <c r="C52" s="45"/>
      <c r="D52" s="30"/>
    </row>
    <row r="53" spans="1:4">
      <c r="A53" s="30"/>
      <c r="B53" s="30"/>
      <c r="C53" s="30" t="s">
        <v>33</v>
      </c>
      <c r="D53" s="30"/>
    </row>
    <row r="54" spans="1:4">
      <c r="A54" s="25" t="s">
        <v>26</v>
      </c>
      <c r="B54" s="25" t="s">
        <v>27</v>
      </c>
      <c r="C54" s="25" t="s">
        <v>31</v>
      </c>
      <c r="D54" s="30"/>
    </row>
    <row r="55" spans="1:4">
      <c r="A55" s="25">
        <v>1</v>
      </c>
      <c r="B55" s="35" t="s">
        <v>34</v>
      </c>
      <c r="C55" s="41"/>
      <c r="D55" s="30"/>
    </row>
    <row r="56" spans="1:4">
      <c r="A56" s="25">
        <v>2</v>
      </c>
      <c r="B56" s="35"/>
      <c r="C56" s="41"/>
      <c r="D56" s="30"/>
    </row>
    <row r="57" spans="1:4">
      <c r="A57" s="25">
        <v>3</v>
      </c>
      <c r="B57" s="35"/>
      <c r="C57" s="41"/>
      <c r="D57" s="30"/>
    </row>
    <row r="58" spans="1:4">
      <c r="A58" s="25">
        <v>4</v>
      </c>
      <c r="B58" s="35"/>
      <c r="C58" s="41"/>
      <c r="D58" s="30"/>
    </row>
    <row r="59" spans="1:4">
      <c r="A59" s="25">
        <v>5</v>
      </c>
      <c r="B59" s="46" t="s">
        <v>3</v>
      </c>
      <c r="C59" s="62">
        <v>0</v>
      </c>
      <c r="D59" s="30"/>
    </row>
    <row r="60" spans="1:4">
      <c r="A60" s="54"/>
      <c r="B60" s="82"/>
      <c r="C60" s="83"/>
      <c r="D60" s="30"/>
    </row>
    <row r="61" spans="1:4">
      <c r="A61" s="54"/>
      <c r="B61" s="82"/>
      <c r="C61" s="83"/>
      <c r="D61" s="30"/>
    </row>
    <row r="62" spans="1:4">
      <c r="A62" s="54"/>
      <c r="B62" s="82"/>
      <c r="C62" s="83"/>
      <c r="D62" s="30"/>
    </row>
    <row r="63" spans="1:4">
      <c r="A63" s="54"/>
      <c r="B63" s="82"/>
      <c r="C63" s="83"/>
      <c r="D63" s="30"/>
    </row>
    <row r="64" spans="1:4">
      <c r="A64" s="54"/>
      <c r="B64" s="82"/>
      <c r="C64" s="83"/>
      <c r="D64" s="30"/>
    </row>
    <row r="65" spans="1:4">
      <c r="A65" s="54"/>
      <c r="B65" s="82"/>
      <c r="C65" s="83"/>
      <c r="D65" s="30"/>
    </row>
    <row r="66" spans="1:4">
      <c r="A66" s="54"/>
      <c r="B66" s="82"/>
      <c r="C66" s="83"/>
      <c r="D66" s="30"/>
    </row>
    <row r="67" spans="1:4">
      <c r="A67" s="54"/>
      <c r="B67" s="82"/>
      <c r="C67" s="83"/>
      <c r="D67" s="30"/>
    </row>
    <row r="68" spans="1:4">
      <c r="A68" s="54"/>
      <c r="B68" s="82"/>
      <c r="C68" s="83"/>
      <c r="D68" s="30"/>
    </row>
    <row r="69" spans="1:4">
      <c r="A69" s="54"/>
      <c r="B69" s="82"/>
      <c r="C69" s="83"/>
      <c r="D69" s="30"/>
    </row>
    <row r="70" spans="1:4">
      <c r="A70" s="54"/>
      <c r="B70" s="82"/>
      <c r="C70" s="83"/>
      <c r="D70" s="30"/>
    </row>
    <row r="71" spans="1:4">
      <c r="A71" s="54"/>
      <c r="B71" s="82"/>
      <c r="C71" s="83"/>
      <c r="D71" s="30"/>
    </row>
    <row r="72" spans="1:4">
      <c r="A72" s="54"/>
      <c r="B72" s="82"/>
      <c r="C72" s="83"/>
      <c r="D72" s="30"/>
    </row>
    <row r="73" spans="1:4">
      <c r="A73" s="54"/>
      <c r="B73" s="82"/>
      <c r="C73" s="83"/>
      <c r="D73" s="30"/>
    </row>
    <row r="74" spans="1:4">
      <c r="A74" s="54"/>
      <c r="B74" s="82"/>
      <c r="C74" s="83"/>
      <c r="D74" s="30"/>
    </row>
    <row r="75" spans="1:4">
      <c r="A75" s="54"/>
      <c r="B75" s="82"/>
      <c r="C75" s="83"/>
      <c r="D75" s="30"/>
    </row>
    <row r="76" spans="1:4">
      <c r="A76" s="54"/>
      <c r="B76" s="82"/>
      <c r="C76" s="83"/>
      <c r="D76" s="30"/>
    </row>
    <row r="77" spans="1:4">
      <c r="A77" s="54"/>
      <c r="B77" s="82"/>
      <c r="C77" s="83"/>
      <c r="D77" s="30"/>
    </row>
    <row r="78" spans="1:4">
      <c r="A78" s="54"/>
      <c r="B78" s="82"/>
      <c r="C78" s="83"/>
      <c r="D78" s="30"/>
    </row>
    <row r="79" spans="1:4">
      <c r="A79" s="54"/>
      <c r="B79" s="82"/>
      <c r="C79" s="83"/>
      <c r="D79" s="30"/>
    </row>
    <row r="80" spans="1:4">
      <c r="A80" s="54"/>
      <c r="B80" s="82"/>
      <c r="C80" s="83"/>
      <c r="D80" s="30"/>
    </row>
    <row r="81" spans="1:4">
      <c r="A81" s="54"/>
      <c r="B81" s="82"/>
      <c r="C81" s="83"/>
      <c r="D81" s="30"/>
    </row>
    <row r="82" spans="1:4">
      <c r="A82" s="54"/>
      <c r="B82" s="82"/>
      <c r="C82" s="83"/>
      <c r="D82" s="30"/>
    </row>
    <row r="83" spans="1:4">
      <c r="A83" s="54"/>
      <c r="B83" s="82"/>
      <c r="C83" s="83"/>
      <c r="D83" s="30"/>
    </row>
    <row r="84" spans="1:4">
      <c r="A84" s="54"/>
      <c r="B84" s="82"/>
      <c r="C84" s="83"/>
      <c r="D84" s="30"/>
    </row>
    <row r="85" spans="1:4">
      <c r="A85" s="54"/>
      <c r="B85" s="82"/>
      <c r="C85" s="83"/>
      <c r="D85" s="30"/>
    </row>
    <row r="86" spans="1:4">
      <c r="A86" s="54"/>
      <c r="B86" s="82"/>
      <c r="C86" s="83"/>
      <c r="D86" s="30"/>
    </row>
    <row r="87" spans="1:4">
      <c r="A87" s="54"/>
      <c r="B87" s="82"/>
      <c r="C87" s="83"/>
      <c r="D87" s="30"/>
    </row>
    <row r="88" spans="1:4">
      <c r="A88" s="54"/>
      <c r="B88" s="82"/>
      <c r="C88" s="83"/>
      <c r="D88" s="30"/>
    </row>
    <row r="89" spans="1:4">
      <c r="A89" s="54"/>
      <c r="B89" s="82"/>
      <c r="C89" s="83"/>
      <c r="D89" s="30"/>
    </row>
    <row r="90" spans="1:4">
      <c r="A90" s="54"/>
      <c r="B90" s="82"/>
      <c r="C90" s="83"/>
      <c r="D90" s="30"/>
    </row>
    <row r="91" spans="1:4">
      <c r="A91" s="54"/>
      <c r="B91" s="82"/>
      <c r="C91" s="83"/>
      <c r="D91" s="30"/>
    </row>
    <row r="92" spans="1:4">
      <c r="A92" s="54"/>
      <c r="B92" s="82"/>
      <c r="C92" s="83"/>
      <c r="D92" s="30"/>
    </row>
    <row r="93" spans="1:4">
      <c r="A93" s="54"/>
      <c r="B93" s="82"/>
      <c r="C93" s="83"/>
      <c r="D93" s="30"/>
    </row>
    <row r="94" spans="1:4">
      <c r="A94" s="54"/>
      <c r="B94" s="82"/>
      <c r="C94" s="83"/>
      <c r="D94" s="30"/>
    </row>
    <row r="95" spans="1:4">
      <c r="A95" s="54"/>
      <c r="B95" s="82"/>
      <c r="C95" s="83"/>
      <c r="D95" s="30"/>
    </row>
    <row r="96" spans="1:4">
      <c r="A96" s="30"/>
      <c r="B96" s="30"/>
      <c r="C96" s="30"/>
      <c r="D96" s="30"/>
    </row>
    <row r="97" spans="1:4">
      <c r="A97" s="30"/>
      <c r="B97" s="29"/>
      <c r="C97" s="151" t="s">
        <v>53</v>
      </c>
      <c r="D97" s="30"/>
    </row>
    <row r="98" spans="1:4">
      <c r="A98" s="30"/>
      <c r="B98" s="30"/>
      <c r="C98" s="30"/>
      <c r="D98" s="30"/>
    </row>
    <row r="99" spans="1:4" ht="30.75" customHeight="1">
      <c r="A99" s="178" t="s">
        <v>284</v>
      </c>
      <c r="B99" s="178"/>
      <c r="C99" s="178"/>
      <c r="D99" s="30"/>
    </row>
    <row r="100" spans="1:4">
      <c r="A100" s="45"/>
      <c r="B100" s="45"/>
      <c r="C100" s="45"/>
      <c r="D100" s="30"/>
    </row>
    <row r="101" spans="1:4">
      <c r="A101" s="30"/>
      <c r="B101" s="30"/>
      <c r="C101" s="51" t="s">
        <v>28</v>
      </c>
      <c r="D101" s="30"/>
    </row>
    <row r="102" spans="1:4">
      <c r="A102" s="25" t="s">
        <v>26</v>
      </c>
      <c r="B102" s="25" t="s">
        <v>27</v>
      </c>
      <c r="C102" s="39" t="s">
        <v>41</v>
      </c>
      <c r="D102" s="30"/>
    </row>
    <row r="103" spans="1:4">
      <c r="A103" s="25" t="s">
        <v>15</v>
      </c>
      <c r="B103" s="35" t="s">
        <v>46</v>
      </c>
      <c r="C103" s="41">
        <v>0</v>
      </c>
      <c r="D103" s="30"/>
    </row>
    <row r="104" spans="1:4">
      <c r="A104" s="25" t="s">
        <v>16</v>
      </c>
      <c r="B104" s="35" t="s">
        <v>47</v>
      </c>
      <c r="C104" s="41">
        <v>0</v>
      </c>
      <c r="D104" s="30"/>
    </row>
    <row r="105" spans="1:4">
      <c r="A105" s="25" t="s">
        <v>17</v>
      </c>
      <c r="B105" s="35" t="s">
        <v>48</v>
      </c>
      <c r="C105" s="41">
        <v>0</v>
      </c>
      <c r="D105" s="30"/>
    </row>
    <row r="106" spans="1:4">
      <c r="A106" s="25" t="s">
        <v>18</v>
      </c>
      <c r="B106" s="46" t="s">
        <v>4</v>
      </c>
      <c r="C106" s="62">
        <v>0</v>
      </c>
      <c r="D106" s="30"/>
    </row>
    <row r="107" spans="1:4">
      <c r="A107" s="30"/>
      <c r="B107" s="30"/>
      <c r="C107" s="30"/>
      <c r="D107" s="30"/>
    </row>
    <row r="108" spans="1:4">
      <c r="A108" s="30"/>
      <c r="B108" s="30"/>
      <c r="C108" s="30"/>
      <c r="D108" s="30"/>
    </row>
    <row r="109" spans="1:4">
      <c r="A109" s="30"/>
      <c r="B109" s="30"/>
      <c r="C109" s="30"/>
      <c r="D109" s="30"/>
    </row>
    <row r="110" spans="1:4">
      <c r="A110" s="30"/>
      <c r="B110" s="30"/>
      <c r="C110" s="30"/>
      <c r="D110" s="30"/>
    </row>
  </sheetData>
  <mergeCells count="3">
    <mergeCell ref="A3:C3"/>
    <mergeCell ref="A51:C51"/>
    <mergeCell ref="A99:C99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2:J63"/>
  <sheetViews>
    <sheetView tabSelected="1" view="pageBreakPreview" topLeftCell="A28" zoomScale="90" zoomScaleNormal="100" zoomScaleSheetLayoutView="90" workbookViewId="0">
      <selection activeCell="H57" sqref="H57"/>
    </sheetView>
  </sheetViews>
  <sheetFormatPr defaultColWidth="9" defaultRowHeight="12.75"/>
  <cols>
    <col min="1" max="1" width="7.42578125" style="7" customWidth="1"/>
    <col min="2" max="2" width="41.28515625" style="7" customWidth="1"/>
    <col min="3" max="3" width="12.7109375" style="7" customWidth="1"/>
    <col min="4" max="4" width="11.7109375" style="7" customWidth="1"/>
    <col min="5" max="5" width="9.5703125" style="7" customWidth="1"/>
    <col min="6" max="6" width="10.42578125" style="7" customWidth="1"/>
    <col min="7" max="16384" width="9" style="7"/>
  </cols>
  <sheetData>
    <row r="2" spans="1:10">
      <c r="B2" s="6"/>
      <c r="C2" s="179" t="s">
        <v>261</v>
      </c>
      <c r="D2" s="180"/>
      <c r="E2" s="180"/>
      <c r="F2" s="180"/>
    </row>
    <row r="4" spans="1:10" ht="15" customHeight="1">
      <c r="A4" s="178" t="s">
        <v>280</v>
      </c>
      <c r="B4" s="178"/>
      <c r="C4" s="178"/>
      <c r="D4" s="181"/>
      <c r="E4" s="181"/>
      <c r="F4" s="9"/>
      <c r="G4" s="9"/>
      <c r="H4" s="9"/>
      <c r="I4" s="9"/>
      <c r="J4" s="9"/>
    </row>
    <row r="5" spans="1:10">
      <c r="A5" s="10"/>
      <c r="B5" s="10"/>
      <c r="C5" s="10"/>
    </row>
    <row r="6" spans="1:10" ht="15">
      <c r="A6" s="14"/>
      <c r="B6" s="14"/>
      <c r="C6" s="13"/>
    </row>
    <row r="7" spans="1:10" ht="15" customHeight="1">
      <c r="A7" s="66" t="s">
        <v>26</v>
      </c>
      <c r="B7" s="66" t="s">
        <v>27</v>
      </c>
      <c r="C7" s="182" t="s">
        <v>282</v>
      </c>
      <c r="D7" s="183"/>
      <c r="E7" s="183"/>
      <c r="F7" s="184"/>
    </row>
    <row r="8" spans="1:10" ht="15" customHeight="1">
      <c r="A8" s="66" t="s">
        <v>15</v>
      </c>
      <c r="B8" s="67" t="s">
        <v>32</v>
      </c>
      <c r="C8" s="182">
        <v>0</v>
      </c>
      <c r="D8" s="183"/>
      <c r="E8" s="183"/>
      <c r="F8" s="184"/>
    </row>
    <row r="9" spans="1:10" ht="15" customHeight="1">
      <c r="A9" s="66">
        <v>2</v>
      </c>
      <c r="B9" s="67" t="s">
        <v>55</v>
      </c>
      <c r="C9" s="182">
        <v>0</v>
      </c>
      <c r="D9" s="183"/>
      <c r="E9" s="183"/>
      <c r="F9" s="184"/>
    </row>
    <row r="10" spans="1:10" ht="15" customHeight="1">
      <c r="A10" s="66">
        <v>3</v>
      </c>
      <c r="B10" s="46" t="s">
        <v>3</v>
      </c>
      <c r="C10" s="182">
        <v>0</v>
      </c>
      <c r="D10" s="183"/>
      <c r="E10" s="183"/>
      <c r="F10" s="184"/>
    </row>
    <row r="11" spans="1:10" ht="15" customHeight="1">
      <c r="A11" s="88"/>
      <c r="B11" s="82"/>
      <c r="C11" s="89"/>
      <c r="D11" s="90"/>
      <c r="E11" s="90"/>
      <c r="F11" s="90"/>
    </row>
    <row r="12" spans="1:10" ht="15" customHeight="1">
      <c r="A12" s="88"/>
      <c r="B12" s="82"/>
      <c r="C12" s="89"/>
      <c r="D12" s="90"/>
      <c r="E12" s="90"/>
      <c r="F12" s="90"/>
    </row>
    <row r="13" spans="1:10" ht="15" customHeight="1">
      <c r="A13" s="88"/>
      <c r="B13" s="82"/>
      <c r="C13" s="89"/>
      <c r="D13" s="90"/>
      <c r="E13" s="90"/>
      <c r="F13" s="90"/>
    </row>
    <row r="14" spans="1:10" ht="15" customHeight="1">
      <c r="A14" s="88"/>
      <c r="B14" s="82"/>
      <c r="C14" s="89"/>
      <c r="D14" s="90"/>
      <c r="E14" s="90"/>
      <c r="F14" s="90"/>
    </row>
    <row r="15" spans="1:10" ht="15" customHeight="1">
      <c r="A15" s="88"/>
      <c r="B15" s="82"/>
      <c r="C15" s="89"/>
      <c r="D15" s="90"/>
      <c r="E15" s="90"/>
      <c r="F15" s="90"/>
    </row>
    <row r="16" spans="1:10" ht="15" customHeight="1">
      <c r="A16" s="88"/>
      <c r="B16" s="82"/>
      <c r="C16" s="89"/>
      <c r="D16" s="90"/>
      <c r="E16" s="90"/>
      <c r="F16" s="90"/>
    </row>
    <row r="17" spans="1:6" ht="15" customHeight="1">
      <c r="A17" s="88"/>
      <c r="B17" s="82"/>
      <c r="C17" s="89"/>
      <c r="D17" s="90"/>
      <c r="E17" s="90"/>
      <c r="F17" s="90"/>
    </row>
    <row r="18" spans="1:6" ht="15" customHeight="1">
      <c r="A18" s="88"/>
      <c r="B18" s="82"/>
      <c r="C18" s="89"/>
      <c r="D18" s="90"/>
      <c r="E18" s="90"/>
      <c r="F18" s="90"/>
    </row>
    <row r="19" spans="1:6" ht="15" customHeight="1">
      <c r="A19" s="88"/>
      <c r="B19" s="82"/>
      <c r="C19" s="89"/>
      <c r="D19" s="90"/>
      <c r="E19" s="90"/>
      <c r="F19" s="90"/>
    </row>
    <row r="20" spans="1:6" ht="15" customHeight="1">
      <c r="A20" s="88"/>
      <c r="B20" s="82"/>
      <c r="C20" s="89"/>
      <c r="D20" s="90"/>
      <c r="E20" s="90"/>
      <c r="F20" s="90"/>
    </row>
    <row r="21" spans="1:6" ht="15" customHeight="1">
      <c r="A21" s="88"/>
      <c r="B21" s="82"/>
      <c r="C21" s="89"/>
      <c r="D21" s="90"/>
      <c r="E21" s="90"/>
      <c r="F21" s="90"/>
    </row>
    <row r="22" spans="1:6" ht="15" customHeight="1">
      <c r="A22" s="88"/>
      <c r="B22" s="82"/>
      <c r="C22" s="89"/>
      <c r="D22" s="90"/>
      <c r="E22" s="90"/>
      <c r="F22" s="90"/>
    </row>
    <row r="23" spans="1:6" ht="15" customHeight="1">
      <c r="A23" s="88"/>
      <c r="B23" s="82"/>
      <c r="C23" s="89"/>
      <c r="D23" s="90"/>
      <c r="E23" s="90"/>
      <c r="F23" s="90"/>
    </row>
    <row r="24" spans="1:6" ht="15" customHeight="1">
      <c r="A24" s="88"/>
      <c r="B24" s="82"/>
      <c r="C24" s="89"/>
      <c r="D24" s="90"/>
      <c r="E24" s="90"/>
      <c r="F24" s="90"/>
    </row>
    <row r="25" spans="1:6" ht="15" customHeight="1">
      <c r="A25" s="88"/>
      <c r="B25" s="82"/>
      <c r="C25" s="89"/>
      <c r="D25" s="90"/>
      <c r="E25" s="90"/>
      <c r="F25" s="90"/>
    </row>
    <row r="26" spans="1:6" ht="15" customHeight="1">
      <c r="A26" s="88"/>
      <c r="B26" s="82"/>
      <c r="C26" s="89"/>
      <c r="D26" s="90"/>
      <c r="E26" s="90"/>
      <c r="F26" s="90"/>
    </row>
    <row r="27" spans="1:6" ht="15" customHeight="1">
      <c r="A27" s="88"/>
      <c r="B27" s="82"/>
      <c r="C27" s="89"/>
      <c r="D27" s="90"/>
      <c r="E27" s="90"/>
      <c r="F27" s="90"/>
    </row>
    <row r="28" spans="1:6" ht="15" customHeight="1">
      <c r="A28" s="88"/>
      <c r="B28" s="82"/>
      <c r="C28" s="89"/>
      <c r="D28" s="90"/>
      <c r="E28" s="90"/>
      <c r="F28" s="90"/>
    </row>
    <row r="29" spans="1:6" ht="15" customHeight="1">
      <c r="A29" s="88"/>
      <c r="B29" s="82"/>
      <c r="C29" s="89"/>
      <c r="D29" s="90"/>
      <c r="E29" s="90"/>
      <c r="F29" s="90"/>
    </row>
    <row r="30" spans="1:6" ht="15" customHeight="1">
      <c r="A30" s="88"/>
      <c r="B30" s="82"/>
      <c r="C30" s="89"/>
      <c r="D30" s="90"/>
      <c r="E30" s="90"/>
      <c r="F30" s="90"/>
    </row>
    <row r="31" spans="1:6" ht="15" customHeight="1">
      <c r="A31" s="88"/>
      <c r="B31" s="82"/>
      <c r="C31" s="89"/>
      <c r="D31" s="90"/>
      <c r="E31" s="90"/>
      <c r="F31" s="90"/>
    </row>
    <row r="32" spans="1:6" ht="15" customHeight="1">
      <c r="A32" s="88"/>
      <c r="B32" s="82"/>
      <c r="C32" s="89"/>
      <c r="D32" s="90"/>
      <c r="E32" s="90"/>
      <c r="F32" s="90"/>
    </row>
    <row r="33" spans="1:6" ht="15" customHeight="1">
      <c r="A33" s="88"/>
      <c r="B33" s="82"/>
      <c r="C33" s="89"/>
      <c r="D33" s="90"/>
      <c r="E33" s="90"/>
      <c r="F33" s="90"/>
    </row>
    <row r="34" spans="1:6" ht="15" customHeight="1">
      <c r="A34" s="88"/>
      <c r="B34" s="82"/>
      <c r="C34" s="89"/>
      <c r="D34" s="90"/>
      <c r="E34" s="90"/>
      <c r="F34" s="90"/>
    </row>
    <row r="35" spans="1:6" ht="15" customHeight="1">
      <c r="A35" s="88"/>
      <c r="B35" s="82"/>
      <c r="C35" s="89"/>
      <c r="D35" s="90"/>
      <c r="E35" s="90"/>
      <c r="F35" s="90"/>
    </row>
    <row r="36" spans="1:6" ht="15" customHeight="1">
      <c r="A36" s="88"/>
      <c r="B36" s="82"/>
      <c r="C36" s="89"/>
      <c r="D36" s="90"/>
      <c r="E36" s="90"/>
      <c r="F36" s="90"/>
    </row>
    <row r="37" spans="1:6" ht="15" customHeight="1">
      <c r="A37" s="88"/>
      <c r="B37" s="82"/>
      <c r="C37" s="89"/>
      <c r="D37" s="90"/>
      <c r="E37" s="90"/>
      <c r="F37" s="90"/>
    </row>
    <row r="38" spans="1:6" ht="15" customHeight="1">
      <c r="A38" s="88"/>
      <c r="B38" s="82"/>
      <c r="C38" s="89"/>
      <c r="D38" s="90"/>
      <c r="E38" s="90"/>
      <c r="F38" s="90"/>
    </row>
    <row r="39" spans="1:6" ht="15" customHeight="1">
      <c r="A39" s="88"/>
      <c r="B39" s="82"/>
      <c r="C39" s="89"/>
      <c r="D39" s="90"/>
      <c r="E39" s="90"/>
      <c r="F39" s="90"/>
    </row>
    <row r="40" spans="1:6" ht="15" customHeight="1">
      <c r="A40" s="88"/>
      <c r="B40" s="82"/>
      <c r="C40" s="89"/>
      <c r="D40" s="90"/>
      <c r="E40" s="90"/>
      <c r="F40" s="90"/>
    </row>
    <row r="41" spans="1:6" ht="15" customHeight="1">
      <c r="A41" s="88"/>
      <c r="B41" s="82"/>
      <c r="C41" s="89"/>
      <c r="D41" s="90"/>
      <c r="E41" s="90"/>
      <c r="F41" s="90"/>
    </row>
    <row r="42" spans="1:6" ht="15" customHeight="1">
      <c r="A42" s="88"/>
      <c r="B42" s="82"/>
      <c r="C42" s="89"/>
      <c r="D42" s="90"/>
      <c r="E42" s="90"/>
      <c r="F42" s="90"/>
    </row>
    <row r="43" spans="1:6" ht="15" customHeight="1">
      <c r="A43" s="88"/>
      <c r="B43" s="82"/>
      <c r="C43" s="89"/>
      <c r="D43" s="90"/>
      <c r="E43" s="90"/>
      <c r="F43" s="90"/>
    </row>
    <row r="44" spans="1:6" ht="15" customHeight="1">
      <c r="A44" s="88"/>
      <c r="B44" s="82"/>
      <c r="C44" s="89"/>
      <c r="D44" s="90"/>
      <c r="E44" s="90"/>
      <c r="F44" s="90"/>
    </row>
    <row r="45" spans="1:6" ht="15" customHeight="1">
      <c r="A45" s="88"/>
      <c r="B45" s="82"/>
      <c r="C45" s="89"/>
      <c r="D45" s="90"/>
      <c r="E45" s="90"/>
      <c r="F45" s="90"/>
    </row>
    <row r="46" spans="1:6" ht="15" customHeight="1">
      <c r="A46" s="88"/>
      <c r="B46" s="82"/>
      <c r="C46" s="89"/>
      <c r="D46" s="90"/>
      <c r="E46" s="90"/>
      <c r="F46" s="90"/>
    </row>
    <row r="47" spans="1:6" ht="15" customHeight="1">
      <c r="A47" s="88"/>
      <c r="B47" s="82"/>
      <c r="C47" s="89"/>
      <c r="D47" s="90"/>
      <c r="E47" s="90"/>
      <c r="F47" s="90"/>
    </row>
    <row r="48" spans="1:6" ht="15" customHeight="1">
      <c r="A48" s="15"/>
      <c r="B48" s="16"/>
      <c r="C48" s="20"/>
      <c r="D48" s="21"/>
      <c r="E48" s="21"/>
    </row>
    <row r="49" spans="1:6" ht="15" customHeight="1">
      <c r="A49" s="15"/>
      <c r="B49" s="16"/>
      <c r="C49" s="20"/>
      <c r="D49" s="21"/>
      <c r="E49" s="21"/>
    </row>
    <row r="50" spans="1:6" ht="15">
      <c r="A50" s="15"/>
      <c r="B50" s="16"/>
      <c r="C50" s="20"/>
      <c r="D50" s="21"/>
      <c r="E50" s="21"/>
    </row>
    <row r="51" spans="1:6" ht="15">
      <c r="A51" s="15"/>
      <c r="B51" s="16"/>
      <c r="C51" s="17"/>
    </row>
    <row r="52" spans="1:6" ht="15">
      <c r="A52" s="14"/>
      <c r="B52" s="64"/>
      <c r="C52" s="30"/>
      <c r="D52" s="65"/>
      <c r="E52" s="30"/>
      <c r="F52" s="152" t="s">
        <v>262</v>
      </c>
    </row>
    <row r="53" spans="1:6" ht="15">
      <c r="A53" s="14"/>
      <c r="B53" s="14"/>
      <c r="C53" s="14"/>
      <c r="D53" s="14"/>
      <c r="E53" s="14"/>
      <c r="F53" s="18"/>
    </row>
    <row r="54" spans="1:6">
      <c r="A54" s="178" t="s">
        <v>279</v>
      </c>
      <c r="B54" s="178"/>
      <c r="C54" s="178"/>
      <c r="D54" s="178"/>
      <c r="E54" s="178"/>
      <c r="F54" s="181"/>
    </row>
    <row r="55" spans="1:6" ht="15">
      <c r="A55" s="5"/>
      <c r="B55" s="5"/>
      <c r="C55" s="5"/>
      <c r="D55" s="14"/>
      <c r="E55" s="14"/>
      <c r="F55" s="18"/>
    </row>
    <row r="56" spans="1:6" ht="15">
      <c r="A56" s="14"/>
      <c r="B56" s="14"/>
      <c r="C56" s="18"/>
      <c r="D56" s="14"/>
      <c r="E56" s="13"/>
      <c r="F56" s="18"/>
    </row>
    <row r="57" spans="1:6" ht="39" customHeight="1">
      <c r="A57" s="68" t="s">
        <v>26</v>
      </c>
      <c r="B57" s="68" t="s">
        <v>27</v>
      </c>
      <c r="C57" s="68" t="s">
        <v>255</v>
      </c>
      <c r="D57" s="68" t="s">
        <v>5</v>
      </c>
      <c r="E57" s="68" t="s">
        <v>6</v>
      </c>
      <c r="F57" s="69" t="s">
        <v>30</v>
      </c>
    </row>
    <row r="58" spans="1:6">
      <c r="A58" s="66">
        <v>1</v>
      </c>
      <c r="B58" s="164" t="s">
        <v>296</v>
      </c>
      <c r="C58" s="163">
        <v>1</v>
      </c>
      <c r="D58" s="163">
        <v>1</v>
      </c>
      <c r="E58" s="163">
        <v>0</v>
      </c>
      <c r="F58" s="163">
        <v>1</v>
      </c>
    </row>
    <row r="59" spans="1:6" ht="16.5" customHeight="1">
      <c r="A59" s="66">
        <v>2</v>
      </c>
      <c r="B59" s="67" t="s">
        <v>56</v>
      </c>
      <c r="C59" s="163">
        <v>23</v>
      </c>
      <c r="D59" s="163">
        <v>18</v>
      </c>
      <c r="E59" s="163">
        <v>5</v>
      </c>
      <c r="F59" s="163">
        <v>20.25</v>
      </c>
    </row>
    <row r="60" spans="1:6" ht="16.5" customHeight="1">
      <c r="A60" s="66">
        <v>3</v>
      </c>
      <c r="B60" s="67" t="s">
        <v>254</v>
      </c>
      <c r="C60" s="163">
        <v>5</v>
      </c>
      <c r="D60" s="163">
        <v>5</v>
      </c>
      <c r="E60" s="163">
        <v>0</v>
      </c>
      <c r="F60" s="163">
        <v>5</v>
      </c>
    </row>
    <row r="61" spans="1:6" ht="18" customHeight="1">
      <c r="A61" s="66">
        <v>4</v>
      </c>
      <c r="B61" s="46" t="s">
        <v>3</v>
      </c>
      <c r="C61" s="163">
        <f>SUM(C58:C60)</f>
        <v>29</v>
      </c>
      <c r="D61" s="163">
        <f t="shared" ref="D61:F61" si="0">SUM(D58:D60)</f>
        <v>24</v>
      </c>
      <c r="E61" s="163">
        <f t="shared" si="0"/>
        <v>5</v>
      </c>
      <c r="F61" s="163">
        <f t="shared" si="0"/>
        <v>26.25</v>
      </c>
    </row>
    <row r="62" spans="1:6" ht="14.1" customHeight="1"/>
    <row r="63" spans="1:6" ht="14.1" customHeight="1"/>
  </sheetData>
  <mergeCells count="7">
    <mergeCell ref="C2:F2"/>
    <mergeCell ref="A4:E4"/>
    <mergeCell ref="A54:F54"/>
    <mergeCell ref="C7:F7"/>
    <mergeCell ref="C8:F8"/>
    <mergeCell ref="C9:F9"/>
    <mergeCell ref="C10:F10"/>
  </mergeCells>
  <phoneticPr fontId="3" type="noConversion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K68"/>
  <sheetViews>
    <sheetView view="pageBreakPreview" zoomScale="80" zoomScaleNormal="100" zoomScaleSheetLayoutView="80" workbookViewId="0">
      <selection activeCell="H17" sqref="H17"/>
    </sheetView>
  </sheetViews>
  <sheetFormatPr defaultRowHeight="15"/>
  <cols>
    <col min="1" max="1" width="4.5703125" style="18" customWidth="1"/>
    <col min="2" max="2" width="34.85546875" style="18" customWidth="1"/>
    <col min="3" max="3" width="9.28515625" style="18" customWidth="1"/>
    <col min="4" max="4" width="8.7109375" style="18" customWidth="1"/>
    <col min="5" max="6" width="9.28515625" style="18" customWidth="1"/>
    <col min="7" max="7" width="28.42578125" style="18" customWidth="1"/>
    <col min="8" max="8" width="9.5703125" style="18" customWidth="1"/>
    <col min="9" max="9" width="9.85546875" style="18" customWidth="1"/>
    <col min="10" max="10" width="10.140625" style="18" customWidth="1"/>
    <col min="11" max="11" width="9.28515625" style="18" customWidth="1"/>
    <col min="12" max="16384" width="9.140625" style="18"/>
  </cols>
  <sheetData>
    <row r="1" spans="1:11" s="14" customFormat="1" ht="4.5" customHeight="1">
      <c r="A1" s="15"/>
      <c r="B1" s="8"/>
      <c r="C1" s="19"/>
      <c r="D1" s="19"/>
      <c r="E1" s="19"/>
      <c r="F1" s="19"/>
      <c r="G1" s="8"/>
      <c r="H1" s="19"/>
    </row>
    <row r="2" spans="1:11">
      <c r="G2" s="185" t="s">
        <v>263</v>
      </c>
      <c r="H2" s="186"/>
      <c r="I2" s="186"/>
      <c r="J2" s="186"/>
      <c r="K2" s="186"/>
    </row>
    <row r="3" spans="1:11">
      <c r="B3" s="178" t="s">
        <v>277</v>
      </c>
      <c r="C3" s="178"/>
      <c r="D3" s="178"/>
      <c r="E3" s="178"/>
      <c r="F3" s="178"/>
      <c r="G3" s="178"/>
      <c r="H3" s="178"/>
      <c r="I3" s="178"/>
    </row>
    <row r="4" spans="1:11">
      <c r="B4" s="10"/>
      <c r="C4" s="10"/>
      <c r="D4" s="10"/>
      <c r="E4" s="10"/>
      <c r="F4" s="10"/>
      <c r="G4" s="10"/>
      <c r="H4" s="10"/>
      <c r="I4" s="10"/>
    </row>
    <row r="5" spans="1:11" ht="34.5">
      <c r="A5" s="68" t="s">
        <v>43</v>
      </c>
      <c r="B5" s="68" t="s">
        <v>27</v>
      </c>
      <c r="C5" s="68" t="s">
        <v>36</v>
      </c>
      <c r="D5" s="68" t="s">
        <v>41</v>
      </c>
      <c r="E5" s="68" t="s">
        <v>40</v>
      </c>
      <c r="F5" s="68" t="s">
        <v>39</v>
      </c>
      <c r="G5" s="68" t="s">
        <v>27</v>
      </c>
      <c r="H5" s="68" t="s">
        <v>36</v>
      </c>
      <c r="I5" s="24" t="s">
        <v>44</v>
      </c>
      <c r="J5" s="23" t="s">
        <v>45</v>
      </c>
      <c r="K5" s="22" t="s">
        <v>39</v>
      </c>
    </row>
    <row r="6" spans="1:11">
      <c r="A6" s="66">
        <v>1</v>
      </c>
      <c r="B6" s="72" t="s">
        <v>134</v>
      </c>
      <c r="C6" s="62">
        <v>0</v>
      </c>
      <c r="D6" s="62">
        <v>0</v>
      </c>
      <c r="E6" s="62">
        <v>0</v>
      </c>
      <c r="F6" s="62">
        <f t="shared" ref="F6:F32" si="0">C6+D6+E6</f>
        <v>0</v>
      </c>
      <c r="G6" s="73" t="s">
        <v>7</v>
      </c>
      <c r="H6" s="76">
        <f>56103+4990</f>
        <v>61093</v>
      </c>
      <c r="I6" s="40">
        <v>1640</v>
      </c>
      <c r="J6" s="40">
        <v>0</v>
      </c>
      <c r="K6" s="27">
        <f>H6+I6+J6</f>
        <v>62733</v>
      </c>
    </row>
    <row r="7" spans="1:11" ht="23.25">
      <c r="A7" s="66">
        <v>2</v>
      </c>
      <c r="B7" s="72" t="s">
        <v>74</v>
      </c>
      <c r="C7" s="62">
        <v>223671</v>
      </c>
      <c r="D7" s="62">
        <v>1763</v>
      </c>
      <c r="E7" s="62">
        <v>0</v>
      </c>
      <c r="F7" s="62">
        <f t="shared" si="0"/>
        <v>225434</v>
      </c>
      <c r="G7" s="77" t="s">
        <v>8</v>
      </c>
      <c r="H7" s="62">
        <f>13889+1347</f>
        <v>15236</v>
      </c>
      <c r="I7" s="40">
        <v>427</v>
      </c>
      <c r="J7" s="40">
        <v>0</v>
      </c>
      <c r="K7" s="27">
        <f t="shared" ref="K7:K32" si="1">H7+I7+J7</f>
        <v>15663</v>
      </c>
    </row>
    <row r="8" spans="1:11">
      <c r="A8" s="66">
        <v>3</v>
      </c>
      <c r="B8" s="67" t="s">
        <v>84</v>
      </c>
      <c r="C8" s="62">
        <v>0</v>
      </c>
      <c r="D8" s="62">
        <v>0</v>
      </c>
      <c r="E8" s="62">
        <v>0</v>
      </c>
      <c r="F8" s="62">
        <f t="shared" si="0"/>
        <v>0</v>
      </c>
      <c r="G8" s="77" t="s">
        <v>12</v>
      </c>
      <c r="H8" s="62">
        <f>40637-6337</f>
        <v>34300</v>
      </c>
      <c r="I8" s="40">
        <v>1486</v>
      </c>
      <c r="J8" s="40">
        <v>0</v>
      </c>
      <c r="K8" s="27">
        <f t="shared" si="1"/>
        <v>35786</v>
      </c>
    </row>
    <row r="9" spans="1:11">
      <c r="A9" s="66">
        <v>4</v>
      </c>
      <c r="B9" s="67" t="s">
        <v>87</v>
      </c>
      <c r="C9" s="62">
        <v>0</v>
      </c>
      <c r="D9" s="62">
        <v>0</v>
      </c>
      <c r="E9" s="62">
        <v>0</v>
      </c>
      <c r="F9" s="62">
        <f t="shared" si="0"/>
        <v>0</v>
      </c>
      <c r="G9" s="73" t="s">
        <v>54</v>
      </c>
      <c r="H9" s="76">
        <v>800</v>
      </c>
      <c r="I9" s="40">
        <v>0</v>
      </c>
      <c r="J9" s="40">
        <v>0</v>
      </c>
      <c r="K9" s="27">
        <f t="shared" si="1"/>
        <v>800</v>
      </c>
    </row>
    <row r="10" spans="1:11">
      <c r="A10" s="66">
        <v>5</v>
      </c>
      <c r="B10" s="72" t="s">
        <v>85</v>
      </c>
      <c r="C10" s="62">
        <v>5080</v>
      </c>
      <c r="D10" s="62">
        <f>D11+D12</f>
        <v>0</v>
      </c>
      <c r="E10" s="62">
        <v>0</v>
      </c>
      <c r="F10" s="62">
        <f t="shared" si="0"/>
        <v>5080</v>
      </c>
      <c r="G10" s="73" t="s">
        <v>135</v>
      </c>
      <c r="H10" s="76">
        <v>8292</v>
      </c>
      <c r="I10" s="40">
        <v>0</v>
      </c>
      <c r="J10" s="40">
        <v>0</v>
      </c>
      <c r="K10" s="27">
        <f t="shared" si="1"/>
        <v>8292</v>
      </c>
    </row>
    <row r="11" spans="1:11">
      <c r="A11" s="66">
        <v>6</v>
      </c>
      <c r="B11" s="72"/>
      <c r="C11" s="70"/>
      <c r="D11" s="70"/>
      <c r="E11" s="70"/>
      <c r="F11" s="62"/>
      <c r="G11" s="73" t="s">
        <v>9</v>
      </c>
      <c r="H11" s="76">
        <v>1084</v>
      </c>
      <c r="I11" s="40">
        <v>0</v>
      </c>
      <c r="J11" s="40">
        <v>0</v>
      </c>
      <c r="K11" s="27">
        <f t="shared" si="1"/>
        <v>1084</v>
      </c>
    </row>
    <row r="12" spans="1:11">
      <c r="A12" s="66">
        <v>7</v>
      </c>
      <c r="B12" s="75"/>
      <c r="C12" s="62"/>
      <c r="D12" s="70"/>
      <c r="E12" s="70"/>
      <c r="F12" s="62"/>
      <c r="G12" s="73"/>
      <c r="H12" s="76"/>
      <c r="I12" s="40"/>
      <c r="J12" s="40"/>
      <c r="K12" s="27"/>
    </row>
    <row r="13" spans="1:11">
      <c r="A13" s="66">
        <v>8</v>
      </c>
      <c r="B13" s="67"/>
      <c r="C13" s="70"/>
      <c r="D13" s="70"/>
      <c r="E13" s="70"/>
      <c r="F13" s="62"/>
      <c r="G13" s="73"/>
      <c r="H13" s="76"/>
      <c r="I13" s="40"/>
      <c r="J13" s="40"/>
      <c r="K13" s="27"/>
    </row>
    <row r="14" spans="1:11">
      <c r="A14" s="66">
        <v>9</v>
      </c>
      <c r="B14" s="67"/>
      <c r="C14" s="70"/>
      <c r="D14" s="70"/>
      <c r="E14" s="70"/>
      <c r="F14" s="62"/>
      <c r="G14" s="78"/>
      <c r="H14" s="76"/>
      <c r="I14" s="40"/>
      <c r="J14" s="40"/>
      <c r="K14" s="27"/>
    </row>
    <row r="15" spans="1:11">
      <c r="A15" s="66">
        <v>10</v>
      </c>
      <c r="B15" s="67"/>
      <c r="C15" s="70"/>
      <c r="D15" s="70"/>
      <c r="E15" s="70"/>
      <c r="F15" s="62"/>
      <c r="G15" s="78"/>
      <c r="H15" s="76"/>
      <c r="I15" s="40"/>
      <c r="J15" s="40"/>
      <c r="K15" s="27"/>
    </row>
    <row r="16" spans="1:11">
      <c r="A16" s="66">
        <v>11</v>
      </c>
      <c r="B16" s="71"/>
      <c r="C16" s="70"/>
      <c r="D16" s="70"/>
      <c r="E16" s="70"/>
      <c r="F16" s="62"/>
      <c r="G16" s="73"/>
      <c r="H16" s="76"/>
      <c r="I16" s="40"/>
      <c r="J16" s="40"/>
      <c r="K16" s="27"/>
    </row>
    <row r="17" spans="1:11" ht="24.75" customHeight="1">
      <c r="A17" s="66">
        <v>12</v>
      </c>
      <c r="B17" s="75" t="s">
        <v>152</v>
      </c>
      <c r="C17" s="62">
        <f>C6+C7+C8+C9+C10+C11</f>
        <v>228751</v>
      </c>
      <c r="D17" s="62">
        <f t="shared" ref="D17:E17" si="2">D6+D7+D8+D9+D10+D11</f>
        <v>1763</v>
      </c>
      <c r="E17" s="62">
        <f t="shared" si="2"/>
        <v>0</v>
      </c>
      <c r="F17" s="62">
        <f t="shared" si="0"/>
        <v>230514</v>
      </c>
      <c r="G17" s="127" t="s">
        <v>153</v>
      </c>
      <c r="H17" s="76">
        <f>H6+H7+H8+H9+H10+H11+H12+H13+H14+H15+H16</f>
        <v>120805</v>
      </c>
      <c r="I17" s="76">
        <f t="shared" ref="I17:J17" si="3">I6+I7+I8+I9+I10+I11+I12+I13+I14+I15+I16</f>
        <v>3553</v>
      </c>
      <c r="J17" s="76">
        <f t="shared" si="3"/>
        <v>0</v>
      </c>
      <c r="K17" s="27">
        <f t="shared" si="1"/>
        <v>124358</v>
      </c>
    </row>
    <row r="18" spans="1:11">
      <c r="A18" s="66" t="s">
        <v>94</v>
      </c>
      <c r="B18" s="71" t="s">
        <v>136</v>
      </c>
      <c r="C18" s="62">
        <v>0</v>
      </c>
      <c r="D18" s="62">
        <v>0</v>
      </c>
      <c r="E18" s="62">
        <v>0</v>
      </c>
      <c r="F18" s="62">
        <f t="shared" si="0"/>
        <v>0</v>
      </c>
      <c r="G18" s="73" t="s">
        <v>159</v>
      </c>
      <c r="H18" s="76">
        <v>0</v>
      </c>
      <c r="I18" s="40">
        <v>0</v>
      </c>
      <c r="J18" s="40">
        <v>0</v>
      </c>
      <c r="K18" s="27">
        <f t="shared" si="1"/>
        <v>0</v>
      </c>
    </row>
    <row r="19" spans="1:11">
      <c r="A19" s="126" t="s">
        <v>141</v>
      </c>
      <c r="B19" s="72" t="s">
        <v>137</v>
      </c>
      <c r="C19" s="62">
        <v>0</v>
      </c>
      <c r="D19" s="62">
        <v>0</v>
      </c>
      <c r="E19" s="62">
        <v>0</v>
      </c>
      <c r="F19" s="62">
        <f t="shared" si="0"/>
        <v>0</v>
      </c>
      <c r="G19" s="73" t="s">
        <v>160</v>
      </c>
      <c r="H19" s="76">
        <v>0</v>
      </c>
      <c r="I19" s="40">
        <v>0</v>
      </c>
      <c r="J19" s="40">
        <v>0</v>
      </c>
      <c r="K19" s="27">
        <f t="shared" si="1"/>
        <v>0</v>
      </c>
    </row>
    <row r="20" spans="1:11">
      <c r="A20" s="126" t="s">
        <v>142</v>
      </c>
      <c r="B20" s="35" t="s">
        <v>138</v>
      </c>
      <c r="C20" s="27">
        <v>0</v>
      </c>
      <c r="D20" s="40">
        <v>0</v>
      </c>
      <c r="E20" s="40">
        <v>0</v>
      </c>
      <c r="F20" s="62">
        <f t="shared" si="0"/>
        <v>0</v>
      </c>
      <c r="G20" s="35" t="s">
        <v>161</v>
      </c>
      <c r="H20" s="27">
        <v>0</v>
      </c>
      <c r="I20" s="27">
        <v>0</v>
      </c>
      <c r="J20" s="40">
        <v>0</v>
      </c>
      <c r="K20" s="27">
        <f t="shared" si="1"/>
        <v>0</v>
      </c>
    </row>
    <row r="21" spans="1:11">
      <c r="A21" s="126" t="s">
        <v>143</v>
      </c>
      <c r="B21" s="67" t="s">
        <v>139</v>
      </c>
      <c r="C21" s="71">
        <v>0</v>
      </c>
      <c r="D21" s="71">
        <v>0</v>
      </c>
      <c r="E21" s="71">
        <v>0</v>
      </c>
      <c r="F21" s="62">
        <f t="shared" si="0"/>
        <v>0</v>
      </c>
      <c r="G21" s="67" t="s">
        <v>162</v>
      </c>
      <c r="H21" s="71">
        <v>0</v>
      </c>
      <c r="I21" s="40">
        <v>0</v>
      </c>
      <c r="J21" s="40">
        <v>0</v>
      </c>
      <c r="K21" s="27">
        <f t="shared" si="1"/>
        <v>0</v>
      </c>
    </row>
    <row r="22" spans="1:11">
      <c r="A22" s="126" t="s">
        <v>144</v>
      </c>
      <c r="B22" s="67" t="s">
        <v>140</v>
      </c>
      <c r="C22" s="71">
        <v>0</v>
      </c>
      <c r="D22" s="71">
        <v>0</v>
      </c>
      <c r="E22" s="71">
        <v>0</v>
      </c>
      <c r="F22" s="62">
        <f t="shared" si="0"/>
        <v>0</v>
      </c>
      <c r="G22" s="67" t="s">
        <v>163</v>
      </c>
      <c r="H22" s="71">
        <v>0</v>
      </c>
      <c r="I22" s="40">
        <v>0</v>
      </c>
      <c r="J22" s="40">
        <v>0</v>
      </c>
      <c r="K22" s="27">
        <f t="shared" si="1"/>
        <v>0</v>
      </c>
    </row>
    <row r="23" spans="1:11">
      <c r="A23" s="126" t="s">
        <v>96</v>
      </c>
      <c r="B23" s="71" t="s">
        <v>145</v>
      </c>
      <c r="C23" s="71">
        <v>0</v>
      </c>
      <c r="D23" s="71">
        <v>0</v>
      </c>
      <c r="E23" s="71">
        <v>0</v>
      </c>
      <c r="F23" s="62">
        <f t="shared" si="0"/>
        <v>0</v>
      </c>
      <c r="G23" s="67" t="s">
        <v>164</v>
      </c>
      <c r="H23" s="71">
        <v>0</v>
      </c>
      <c r="I23" s="40">
        <v>0</v>
      </c>
      <c r="J23" s="40">
        <v>0</v>
      </c>
      <c r="K23" s="27">
        <f t="shared" si="1"/>
        <v>0</v>
      </c>
    </row>
    <row r="24" spans="1:11">
      <c r="A24" s="126" t="s">
        <v>146</v>
      </c>
      <c r="B24" s="67" t="s">
        <v>149</v>
      </c>
      <c r="C24" s="71">
        <v>0</v>
      </c>
      <c r="D24" s="71">
        <v>0</v>
      </c>
      <c r="E24" s="71">
        <v>0</v>
      </c>
      <c r="F24" s="62">
        <f t="shared" si="0"/>
        <v>0</v>
      </c>
      <c r="G24" s="67" t="s">
        <v>165</v>
      </c>
      <c r="H24" s="71">
        <v>0</v>
      </c>
      <c r="I24" s="40">
        <v>0</v>
      </c>
      <c r="J24" s="40">
        <v>0</v>
      </c>
      <c r="K24" s="27">
        <f t="shared" si="1"/>
        <v>0</v>
      </c>
    </row>
    <row r="25" spans="1:11">
      <c r="A25" s="126" t="s">
        <v>147</v>
      </c>
      <c r="B25" s="67" t="s">
        <v>150</v>
      </c>
      <c r="C25" s="71">
        <v>0</v>
      </c>
      <c r="D25" s="71">
        <v>0</v>
      </c>
      <c r="E25" s="71">
        <v>0</v>
      </c>
      <c r="F25" s="62">
        <f t="shared" si="0"/>
        <v>0</v>
      </c>
      <c r="G25" s="67" t="s">
        <v>126</v>
      </c>
      <c r="H25" s="76">
        <v>106156</v>
      </c>
      <c r="I25" s="40">
        <v>0</v>
      </c>
      <c r="J25" s="40">
        <v>0</v>
      </c>
      <c r="K25" s="27">
        <f t="shared" si="1"/>
        <v>106156</v>
      </c>
    </row>
    <row r="26" spans="1:11">
      <c r="A26" s="126" t="s">
        <v>148</v>
      </c>
      <c r="B26" s="67" t="s">
        <v>151</v>
      </c>
      <c r="C26" s="71">
        <v>0</v>
      </c>
      <c r="D26" s="71">
        <v>0</v>
      </c>
      <c r="E26" s="71">
        <v>0</v>
      </c>
      <c r="F26" s="62">
        <f t="shared" si="0"/>
        <v>0</v>
      </c>
      <c r="G26" s="67"/>
      <c r="H26" s="71"/>
      <c r="I26" s="40"/>
      <c r="J26" s="40"/>
      <c r="K26" s="27"/>
    </row>
    <row r="27" spans="1:11">
      <c r="A27" s="126"/>
      <c r="B27" s="75"/>
      <c r="C27" s="67"/>
      <c r="D27" s="67"/>
      <c r="E27" s="67"/>
      <c r="F27" s="62"/>
      <c r="G27" s="67"/>
      <c r="H27" s="71"/>
      <c r="I27" s="40"/>
      <c r="J27" s="40"/>
      <c r="K27" s="27"/>
    </row>
    <row r="28" spans="1:11">
      <c r="A28" s="126"/>
      <c r="B28" s="75"/>
      <c r="C28" s="67"/>
      <c r="D28" s="67"/>
      <c r="E28" s="67"/>
      <c r="F28" s="62"/>
      <c r="G28" s="67"/>
      <c r="H28" s="71"/>
      <c r="I28" s="40"/>
      <c r="J28" s="40"/>
      <c r="K28" s="27"/>
    </row>
    <row r="29" spans="1:11" ht="24.75">
      <c r="A29" s="126" t="s">
        <v>98</v>
      </c>
      <c r="B29" s="128" t="s">
        <v>154</v>
      </c>
      <c r="C29" s="38">
        <v>0</v>
      </c>
      <c r="D29" s="38">
        <v>0</v>
      </c>
      <c r="E29" s="38">
        <v>0</v>
      </c>
      <c r="F29" s="62">
        <f t="shared" si="0"/>
        <v>0</v>
      </c>
      <c r="G29" s="128" t="s">
        <v>166</v>
      </c>
      <c r="H29" s="27">
        <f>H18+H19+H20+H21+H22+H23+H24+H25+H26+H27+H28</f>
        <v>106156</v>
      </c>
      <c r="I29" s="27">
        <f t="shared" ref="I29:J29" si="4">I18+I19+I20+I21+I22+I23+I24+I25+I26+I27+I28</f>
        <v>0</v>
      </c>
      <c r="J29" s="27">
        <f t="shared" si="4"/>
        <v>0</v>
      </c>
      <c r="K29" s="27">
        <f t="shared" si="1"/>
        <v>106156</v>
      </c>
    </row>
    <row r="30" spans="1:11" ht="15.75" customHeight="1">
      <c r="A30" s="126" t="s">
        <v>156</v>
      </c>
      <c r="B30" s="79" t="s">
        <v>155</v>
      </c>
      <c r="C30" s="76">
        <f>C17+C29</f>
        <v>228751</v>
      </c>
      <c r="D30" s="76">
        <f t="shared" ref="D30:E30" si="5">D17+D29</f>
        <v>1763</v>
      </c>
      <c r="E30" s="76">
        <f t="shared" si="5"/>
        <v>0</v>
      </c>
      <c r="F30" s="62">
        <f t="shared" si="0"/>
        <v>230514</v>
      </c>
      <c r="G30" s="79" t="s">
        <v>167</v>
      </c>
      <c r="H30" s="76">
        <f>H17+H29</f>
        <v>226961</v>
      </c>
      <c r="I30" s="76">
        <f t="shared" ref="I30:J30" si="6">I17+I29</f>
        <v>3553</v>
      </c>
      <c r="J30" s="76">
        <f t="shared" si="6"/>
        <v>0</v>
      </c>
      <c r="K30" s="27">
        <f t="shared" si="1"/>
        <v>230514</v>
      </c>
    </row>
    <row r="31" spans="1:11">
      <c r="A31" s="126" t="s">
        <v>157</v>
      </c>
      <c r="B31" s="35" t="s">
        <v>233</v>
      </c>
      <c r="C31" s="27">
        <v>104393</v>
      </c>
      <c r="D31" s="27">
        <v>1763</v>
      </c>
      <c r="E31" s="27">
        <v>0</v>
      </c>
      <c r="F31" s="62">
        <f t="shared" si="0"/>
        <v>106156</v>
      </c>
      <c r="G31" s="35" t="s">
        <v>233</v>
      </c>
      <c r="H31" s="27">
        <v>106156</v>
      </c>
      <c r="I31" s="27">
        <v>0</v>
      </c>
      <c r="J31" s="27">
        <v>0</v>
      </c>
      <c r="K31" s="27">
        <f t="shared" si="1"/>
        <v>106156</v>
      </c>
    </row>
    <row r="32" spans="1:11" ht="15" customHeight="1">
      <c r="A32" s="126" t="s">
        <v>158</v>
      </c>
      <c r="B32" s="40" t="s">
        <v>234</v>
      </c>
      <c r="C32" s="27">
        <f>C30-C31</f>
        <v>124358</v>
      </c>
      <c r="D32" s="27">
        <f t="shared" ref="D32:E32" si="7">D30-D31</f>
        <v>0</v>
      </c>
      <c r="E32" s="27">
        <f t="shared" si="7"/>
        <v>0</v>
      </c>
      <c r="F32" s="62">
        <f t="shared" si="0"/>
        <v>124358</v>
      </c>
      <c r="G32" s="40" t="s">
        <v>234</v>
      </c>
      <c r="H32" s="27">
        <f>H30-H31</f>
        <v>120805</v>
      </c>
      <c r="I32" s="27">
        <f t="shared" ref="I32:J32" si="8">I30-I31</f>
        <v>3553</v>
      </c>
      <c r="J32" s="27">
        <f t="shared" si="8"/>
        <v>0</v>
      </c>
      <c r="K32" s="27">
        <f t="shared" si="1"/>
        <v>124358</v>
      </c>
    </row>
    <row r="33" spans="1:11">
      <c r="A33" s="12"/>
      <c r="B33" s="12"/>
      <c r="C33" s="80"/>
      <c r="D33" s="80"/>
      <c r="E33" s="80"/>
      <c r="F33" s="80"/>
      <c r="G33" s="12"/>
      <c r="H33" s="12"/>
      <c r="I33" s="12"/>
      <c r="J33" s="12"/>
      <c r="K33" s="12"/>
    </row>
    <row r="34" spans="1:11">
      <c r="A34" s="129"/>
      <c r="B34" s="129"/>
      <c r="C34" s="130"/>
      <c r="D34" s="130"/>
      <c r="E34" s="130"/>
      <c r="F34" s="130"/>
      <c r="G34" s="129"/>
      <c r="H34" s="129"/>
      <c r="I34" s="129"/>
      <c r="J34" s="129"/>
      <c r="K34" s="129"/>
    </row>
    <row r="35" spans="1:11">
      <c r="A35" s="129"/>
      <c r="B35" s="129"/>
      <c r="C35" s="130"/>
      <c r="D35" s="130"/>
      <c r="E35" s="130"/>
      <c r="F35" s="130"/>
      <c r="G35" s="129"/>
      <c r="H35" s="129"/>
      <c r="I35" s="129"/>
      <c r="J35" s="129"/>
      <c r="K35" s="129"/>
    </row>
    <row r="36" spans="1:11">
      <c r="A36" s="129"/>
      <c r="B36" s="129"/>
      <c r="C36" s="130"/>
      <c r="D36" s="130"/>
      <c r="E36" s="130"/>
      <c r="F36" s="130"/>
      <c r="G36" s="129"/>
      <c r="H36" s="129"/>
      <c r="I36" s="129"/>
      <c r="J36" s="129"/>
      <c r="K36" s="129"/>
    </row>
    <row r="37" spans="1:11">
      <c r="J37" s="188" t="s">
        <v>294</v>
      </c>
      <c r="K37" s="188"/>
    </row>
    <row r="38" spans="1:11">
      <c r="B38" s="187" t="s">
        <v>278</v>
      </c>
      <c r="C38" s="187"/>
      <c r="D38" s="187"/>
      <c r="E38" s="187"/>
      <c r="F38" s="187"/>
      <c r="G38" s="187"/>
      <c r="H38" s="187"/>
      <c r="I38" s="187"/>
      <c r="J38" s="187"/>
    </row>
    <row r="40" spans="1:11" ht="34.5">
      <c r="A40" s="68" t="s">
        <v>43</v>
      </c>
      <c r="B40" s="68" t="s">
        <v>27</v>
      </c>
      <c r="C40" s="68" t="s">
        <v>36</v>
      </c>
      <c r="D40" s="68" t="s">
        <v>41</v>
      </c>
      <c r="E40" s="68" t="s">
        <v>40</v>
      </c>
      <c r="F40" s="68" t="s">
        <v>39</v>
      </c>
      <c r="G40" s="68" t="s">
        <v>27</v>
      </c>
      <c r="H40" s="68" t="s">
        <v>36</v>
      </c>
      <c r="I40" s="24" t="s">
        <v>44</v>
      </c>
      <c r="J40" s="23" t="s">
        <v>45</v>
      </c>
      <c r="K40" s="22" t="s">
        <v>39</v>
      </c>
    </row>
    <row r="41" spans="1:11" ht="23.25">
      <c r="A41" s="66">
        <v>1</v>
      </c>
      <c r="B41" s="72" t="s">
        <v>83</v>
      </c>
      <c r="C41" s="62">
        <v>0</v>
      </c>
      <c r="D41" s="62">
        <v>0</v>
      </c>
      <c r="E41" s="62">
        <v>0</v>
      </c>
      <c r="F41" s="62">
        <v>0</v>
      </c>
      <c r="G41" s="131" t="s">
        <v>13</v>
      </c>
      <c r="H41" s="62">
        <v>0</v>
      </c>
      <c r="I41" s="62">
        <v>0</v>
      </c>
      <c r="J41" s="40">
        <v>0</v>
      </c>
      <c r="K41" s="27">
        <v>0</v>
      </c>
    </row>
    <row r="42" spans="1:11">
      <c r="A42" s="66">
        <v>2</v>
      </c>
      <c r="B42" s="72" t="s">
        <v>86</v>
      </c>
      <c r="C42" s="62">
        <v>0</v>
      </c>
      <c r="D42" s="62">
        <v>0</v>
      </c>
      <c r="E42" s="62">
        <v>0</v>
      </c>
      <c r="F42" s="62">
        <v>0</v>
      </c>
      <c r="G42" s="73" t="s">
        <v>14</v>
      </c>
      <c r="H42" s="76">
        <v>0</v>
      </c>
      <c r="I42" s="40">
        <v>0</v>
      </c>
      <c r="J42" s="40">
        <v>0</v>
      </c>
      <c r="K42" s="27">
        <v>0</v>
      </c>
    </row>
    <row r="43" spans="1:11">
      <c r="A43" s="66">
        <v>3</v>
      </c>
      <c r="B43" s="67" t="s">
        <v>168</v>
      </c>
      <c r="C43" s="62">
        <v>0</v>
      </c>
      <c r="D43" s="62">
        <v>0</v>
      </c>
      <c r="E43" s="62">
        <v>0</v>
      </c>
      <c r="F43" s="62">
        <v>0</v>
      </c>
      <c r="G43" s="77" t="s">
        <v>122</v>
      </c>
      <c r="H43" s="62">
        <v>0</v>
      </c>
      <c r="I43" s="40">
        <v>0</v>
      </c>
      <c r="J43" s="40">
        <v>0</v>
      </c>
      <c r="K43" s="27">
        <v>0</v>
      </c>
    </row>
    <row r="44" spans="1:11">
      <c r="A44" s="66">
        <v>4</v>
      </c>
      <c r="B44" s="67" t="s">
        <v>169</v>
      </c>
      <c r="C44" s="62">
        <v>0</v>
      </c>
      <c r="D44" s="62">
        <v>0</v>
      </c>
      <c r="E44" s="62">
        <v>0</v>
      </c>
      <c r="F44" s="62">
        <v>0</v>
      </c>
      <c r="G44" s="77"/>
      <c r="H44" s="70"/>
      <c r="I44" s="35"/>
      <c r="J44" s="35"/>
      <c r="K44" s="43"/>
    </row>
    <row r="45" spans="1:11">
      <c r="A45" s="66">
        <v>5</v>
      </c>
      <c r="B45" s="67"/>
      <c r="C45" s="70"/>
      <c r="D45" s="70"/>
      <c r="E45" s="70"/>
      <c r="F45" s="62"/>
      <c r="G45" s="73"/>
      <c r="H45" s="74"/>
      <c r="I45" s="35"/>
      <c r="J45" s="35"/>
      <c r="K45" s="43"/>
    </row>
    <row r="46" spans="1:11">
      <c r="A46" s="66">
        <v>6</v>
      </c>
      <c r="B46" s="75"/>
      <c r="C46" s="62"/>
      <c r="D46" s="70"/>
      <c r="E46" s="70"/>
      <c r="F46" s="62"/>
      <c r="G46" s="73"/>
      <c r="H46" s="74"/>
      <c r="I46" s="35"/>
      <c r="J46" s="35"/>
      <c r="K46" s="43"/>
    </row>
    <row r="47" spans="1:11">
      <c r="A47" s="66">
        <v>7</v>
      </c>
      <c r="B47" s="72"/>
      <c r="C47" s="70"/>
      <c r="D47" s="70"/>
      <c r="E47" s="70"/>
      <c r="F47" s="62"/>
      <c r="G47" s="73"/>
      <c r="H47" s="74"/>
      <c r="I47" s="35"/>
      <c r="J47" s="35"/>
      <c r="K47" s="43"/>
    </row>
    <row r="48" spans="1:11">
      <c r="A48" s="66">
        <v>8</v>
      </c>
      <c r="B48" s="75"/>
      <c r="C48" s="62"/>
      <c r="D48" s="70"/>
      <c r="E48" s="70"/>
      <c r="F48" s="62"/>
      <c r="G48" s="73"/>
      <c r="H48" s="74"/>
      <c r="I48" s="35"/>
      <c r="J48" s="35"/>
      <c r="K48" s="43"/>
    </row>
    <row r="49" spans="1:11">
      <c r="A49" s="66">
        <v>9</v>
      </c>
      <c r="B49" s="67"/>
      <c r="C49" s="70"/>
      <c r="D49" s="70"/>
      <c r="E49" s="70"/>
      <c r="F49" s="62"/>
      <c r="G49" s="73"/>
      <c r="H49" s="74"/>
      <c r="I49" s="35"/>
      <c r="J49" s="35"/>
      <c r="K49" s="43"/>
    </row>
    <row r="50" spans="1:11">
      <c r="A50" s="66">
        <v>10</v>
      </c>
      <c r="B50" s="67"/>
      <c r="C50" s="70"/>
      <c r="D50" s="70"/>
      <c r="E50" s="70"/>
      <c r="F50" s="62"/>
      <c r="G50" s="78"/>
      <c r="H50" s="74"/>
      <c r="I50" s="40"/>
      <c r="J50" s="35"/>
      <c r="K50" s="27"/>
    </row>
    <row r="51" spans="1:11">
      <c r="A51" s="66">
        <v>11</v>
      </c>
      <c r="B51" s="67"/>
      <c r="C51" s="70"/>
      <c r="D51" s="70"/>
      <c r="E51" s="70"/>
      <c r="F51" s="62"/>
      <c r="G51" s="73" t="s">
        <v>9</v>
      </c>
      <c r="H51" s="76">
        <v>0</v>
      </c>
      <c r="I51" s="40">
        <v>0</v>
      </c>
      <c r="J51" s="40">
        <v>0</v>
      </c>
      <c r="K51" s="27">
        <v>0</v>
      </c>
    </row>
    <row r="52" spans="1:11" ht="23.25">
      <c r="A52" s="66">
        <v>12</v>
      </c>
      <c r="B52" s="75" t="s">
        <v>171</v>
      </c>
      <c r="C52" s="62">
        <v>0</v>
      </c>
      <c r="D52" s="62">
        <v>0</v>
      </c>
      <c r="E52" s="62">
        <v>0</v>
      </c>
      <c r="F52" s="62">
        <v>0</v>
      </c>
      <c r="G52" s="127" t="s">
        <v>170</v>
      </c>
      <c r="H52" s="76">
        <v>0</v>
      </c>
      <c r="I52" s="40">
        <v>0</v>
      </c>
      <c r="J52" s="40">
        <v>0</v>
      </c>
      <c r="K52" s="27">
        <v>0</v>
      </c>
    </row>
    <row r="53" spans="1:11">
      <c r="A53" s="66">
        <v>13</v>
      </c>
      <c r="B53" s="71" t="s">
        <v>136</v>
      </c>
      <c r="C53" s="62">
        <v>0</v>
      </c>
      <c r="D53" s="62">
        <v>0</v>
      </c>
      <c r="E53" s="62">
        <v>0</v>
      </c>
      <c r="F53" s="62">
        <v>0</v>
      </c>
      <c r="G53" s="73" t="s">
        <v>159</v>
      </c>
      <c r="H53" s="76">
        <v>0</v>
      </c>
      <c r="I53" s="40">
        <v>0</v>
      </c>
      <c r="J53" s="40">
        <v>0</v>
      </c>
      <c r="K53" s="27">
        <v>0</v>
      </c>
    </row>
    <row r="54" spans="1:11">
      <c r="A54" s="66">
        <v>14</v>
      </c>
      <c r="B54" s="72" t="s">
        <v>137</v>
      </c>
      <c r="C54" s="62">
        <v>0</v>
      </c>
      <c r="D54" s="62">
        <v>0</v>
      </c>
      <c r="E54" s="62">
        <v>0</v>
      </c>
      <c r="F54" s="62">
        <v>0</v>
      </c>
      <c r="G54" s="73" t="s">
        <v>177</v>
      </c>
      <c r="H54" s="76">
        <v>0</v>
      </c>
      <c r="I54" s="40">
        <v>0</v>
      </c>
      <c r="J54" s="40">
        <v>0</v>
      </c>
      <c r="K54" s="27">
        <v>0</v>
      </c>
    </row>
    <row r="55" spans="1:11">
      <c r="A55" s="66">
        <v>15</v>
      </c>
      <c r="B55" s="35" t="s">
        <v>138</v>
      </c>
      <c r="C55" s="62">
        <v>0</v>
      </c>
      <c r="D55" s="62">
        <v>0</v>
      </c>
      <c r="E55" s="62">
        <v>0</v>
      </c>
      <c r="F55" s="62">
        <v>0</v>
      </c>
      <c r="G55" s="35" t="s">
        <v>161</v>
      </c>
      <c r="H55" s="76">
        <v>0</v>
      </c>
      <c r="I55" s="40">
        <v>0</v>
      </c>
      <c r="J55" s="40">
        <v>0</v>
      </c>
      <c r="K55" s="27">
        <v>0</v>
      </c>
    </row>
    <row r="56" spans="1:11">
      <c r="A56" s="66">
        <v>16</v>
      </c>
      <c r="B56" s="67" t="s">
        <v>139</v>
      </c>
      <c r="C56" s="27">
        <v>0</v>
      </c>
      <c r="D56" s="40">
        <v>0</v>
      </c>
      <c r="E56" s="40">
        <v>0</v>
      </c>
      <c r="F56" s="62">
        <v>0</v>
      </c>
      <c r="G56" s="67" t="s">
        <v>162</v>
      </c>
      <c r="H56" s="27">
        <v>0</v>
      </c>
      <c r="I56" s="27">
        <v>0</v>
      </c>
      <c r="J56" s="40">
        <v>0</v>
      </c>
      <c r="K56" s="27">
        <v>0</v>
      </c>
    </row>
    <row r="57" spans="1:11">
      <c r="A57" s="66">
        <v>17</v>
      </c>
      <c r="B57" s="67" t="s">
        <v>140</v>
      </c>
      <c r="C57" s="71">
        <v>0</v>
      </c>
      <c r="D57" s="71">
        <v>0</v>
      </c>
      <c r="E57" s="71">
        <v>0</v>
      </c>
      <c r="F57" s="62">
        <v>0</v>
      </c>
      <c r="G57" s="67" t="s">
        <v>163</v>
      </c>
      <c r="H57" s="71">
        <v>0</v>
      </c>
      <c r="I57" s="40">
        <v>0</v>
      </c>
      <c r="J57" s="40">
        <v>0</v>
      </c>
      <c r="K57" s="27">
        <v>0</v>
      </c>
    </row>
    <row r="58" spans="1:11">
      <c r="A58" s="66">
        <v>18</v>
      </c>
      <c r="B58" s="71" t="s">
        <v>145</v>
      </c>
      <c r="C58" s="71">
        <v>0</v>
      </c>
      <c r="D58" s="71">
        <v>0</v>
      </c>
      <c r="E58" s="71">
        <v>0</v>
      </c>
      <c r="F58" s="62">
        <v>0</v>
      </c>
      <c r="G58" s="67" t="s">
        <v>178</v>
      </c>
      <c r="H58" s="71">
        <v>0</v>
      </c>
      <c r="I58" s="40">
        <v>0</v>
      </c>
      <c r="J58" s="40">
        <v>0</v>
      </c>
      <c r="K58" s="27">
        <v>0</v>
      </c>
    </row>
    <row r="59" spans="1:11">
      <c r="A59" s="66">
        <v>19</v>
      </c>
      <c r="B59" s="67" t="s">
        <v>172</v>
      </c>
      <c r="C59" s="71">
        <v>0</v>
      </c>
      <c r="D59" s="71">
        <v>0</v>
      </c>
      <c r="E59" s="71">
        <v>0</v>
      </c>
      <c r="F59" s="62">
        <v>0</v>
      </c>
      <c r="G59" s="67" t="s">
        <v>165</v>
      </c>
      <c r="H59" s="71">
        <v>0</v>
      </c>
      <c r="I59" s="40">
        <v>0</v>
      </c>
      <c r="J59" s="40">
        <v>0</v>
      </c>
      <c r="K59" s="27">
        <v>0</v>
      </c>
    </row>
    <row r="60" spans="1:11">
      <c r="A60" s="66">
        <v>20</v>
      </c>
      <c r="B60" s="67" t="s">
        <v>149</v>
      </c>
      <c r="C60" s="71">
        <v>0</v>
      </c>
      <c r="D60" s="71">
        <v>0</v>
      </c>
      <c r="E60" s="71">
        <v>0</v>
      </c>
      <c r="F60" s="62">
        <v>0</v>
      </c>
      <c r="G60" s="67" t="s">
        <v>179</v>
      </c>
      <c r="H60" s="71">
        <v>0</v>
      </c>
      <c r="I60" s="40">
        <v>0</v>
      </c>
      <c r="J60" s="40">
        <v>0</v>
      </c>
      <c r="K60" s="27">
        <v>0</v>
      </c>
    </row>
    <row r="61" spans="1:11">
      <c r="A61" s="66">
        <v>21</v>
      </c>
      <c r="B61" s="67" t="s">
        <v>173</v>
      </c>
      <c r="C61" s="71">
        <v>0</v>
      </c>
      <c r="D61" s="71">
        <v>0</v>
      </c>
      <c r="E61" s="71">
        <v>0</v>
      </c>
      <c r="F61" s="62">
        <v>0</v>
      </c>
      <c r="G61" s="67"/>
      <c r="H61" s="71"/>
      <c r="I61" s="40"/>
      <c r="J61" s="40"/>
      <c r="K61" s="27"/>
    </row>
    <row r="62" spans="1:11">
      <c r="A62" s="66">
        <v>22</v>
      </c>
      <c r="B62" s="67" t="s">
        <v>174</v>
      </c>
      <c r="C62" s="71">
        <v>0</v>
      </c>
      <c r="D62" s="71">
        <v>0</v>
      </c>
      <c r="E62" s="71">
        <v>0</v>
      </c>
      <c r="F62" s="62">
        <v>0</v>
      </c>
      <c r="G62" s="67"/>
      <c r="H62" s="71"/>
      <c r="I62" s="40"/>
      <c r="J62" s="40"/>
      <c r="K62" s="27"/>
    </row>
    <row r="63" spans="1:11">
      <c r="A63" s="66">
        <v>23</v>
      </c>
      <c r="B63" s="67" t="s">
        <v>151</v>
      </c>
      <c r="C63" s="71">
        <v>0</v>
      </c>
      <c r="D63" s="71">
        <v>0</v>
      </c>
      <c r="E63" s="71">
        <v>0</v>
      </c>
      <c r="F63" s="62">
        <v>0</v>
      </c>
      <c r="G63" s="67"/>
      <c r="H63" s="71"/>
      <c r="I63" s="40"/>
      <c r="J63" s="40"/>
      <c r="K63" s="27"/>
    </row>
    <row r="64" spans="1:11" ht="23.25">
      <c r="A64" s="66">
        <v>24</v>
      </c>
      <c r="B64" s="75" t="s">
        <v>175</v>
      </c>
      <c r="C64" s="71">
        <v>0</v>
      </c>
      <c r="D64" s="71">
        <v>0</v>
      </c>
      <c r="E64" s="71">
        <v>0</v>
      </c>
      <c r="F64" s="62">
        <v>0</v>
      </c>
      <c r="G64" s="75" t="s">
        <v>180</v>
      </c>
      <c r="H64" s="71">
        <v>0</v>
      </c>
      <c r="I64" s="40">
        <v>0</v>
      </c>
      <c r="J64" s="40">
        <v>0</v>
      </c>
      <c r="K64" s="27">
        <v>0</v>
      </c>
    </row>
    <row r="65" spans="1:11">
      <c r="A65" s="66">
        <v>25</v>
      </c>
      <c r="B65" s="75" t="s">
        <v>176</v>
      </c>
      <c r="C65" s="71">
        <v>0</v>
      </c>
      <c r="D65" s="71">
        <v>0</v>
      </c>
      <c r="E65" s="71">
        <v>0</v>
      </c>
      <c r="F65" s="62">
        <v>0</v>
      </c>
      <c r="G65" s="71" t="s">
        <v>167</v>
      </c>
      <c r="H65" s="71">
        <v>0</v>
      </c>
      <c r="I65" s="40">
        <v>0</v>
      </c>
      <c r="J65" s="40">
        <v>0</v>
      </c>
      <c r="K65" s="27">
        <v>0</v>
      </c>
    </row>
    <row r="66" spans="1:11">
      <c r="A66" s="66">
        <v>26</v>
      </c>
      <c r="B66" s="72" t="s">
        <v>233</v>
      </c>
      <c r="C66" s="71">
        <v>0</v>
      </c>
      <c r="D66" s="71">
        <v>0</v>
      </c>
      <c r="E66" s="71">
        <v>0</v>
      </c>
      <c r="F66" s="62">
        <v>0</v>
      </c>
      <c r="G66" s="67" t="s">
        <v>233</v>
      </c>
      <c r="H66" s="71">
        <v>0</v>
      </c>
      <c r="I66" s="40">
        <v>0</v>
      </c>
      <c r="J66" s="40">
        <v>0</v>
      </c>
      <c r="K66" s="27">
        <v>0</v>
      </c>
    </row>
    <row r="67" spans="1:11">
      <c r="A67" s="66">
        <v>27</v>
      </c>
      <c r="B67" s="38" t="s">
        <v>237</v>
      </c>
      <c r="C67" s="38">
        <v>0</v>
      </c>
      <c r="D67" s="38">
        <v>0</v>
      </c>
      <c r="E67" s="38">
        <v>0</v>
      </c>
      <c r="F67" s="62">
        <v>0</v>
      </c>
      <c r="G67" s="38" t="s">
        <v>237</v>
      </c>
      <c r="H67" s="40">
        <v>0</v>
      </c>
      <c r="I67" s="40">
        <v>0</v>
      </c>
      <c r="J67" s="40">
        <v>0</v>
      </c>
      <c r="K67" s="27">
        <v>0</v>
      </c>
    </row>
    <row r="68" spans="1:11">
      <c r="A68" s="66">
        <v>28</v>
      </c>
      <c r="B68" s="79"/>
      <c r="C68" s="76"/>
      <c r="D68" s="76"/>
      <c r="E68" s="76"/>
      <c r="F68" s="62"/>
      <c r="G68" s="79"/>
      <c r="H68" s="76"/>
      <c r="I68" s="76"/>
      <c r="J68" s="35"/>
      <c r="K68" s="27"/>
    </row>
  </sheetData>
  <mergeCells count="4">
    <mergeCell ref="B3:I3"/>
    <mergeCell ref="G2:K2"/>
    <mergeCell ref="B38:J38"/>
    <mergeCell ref="J37:K37"/>
  </mergeCells>
  <phoneticPr fontId="3" type="noConversion"/>
  <pageMargins left="0.19685039370078741" right="0.19685039370078741" top="0.24" bottom="0.3" header="0.25" footer="0.31496062992125984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1"/>
  <sheetViews>
    <sheetView view="pageBreakPreview" zoomScaleNormal="100" zoomScaleSheetLayoutView="100" workbookViewId="0">
      <selection activeCell="D1" sqref="D1:E3"/>
    </sheetView>
  </sheetViews>
  <sheetFormatPr defaultRowHeight="15"/>
  <cols>
    <col min="2" max="2" width="28" customWidth="1"/>
    <col min="3" max="3" width="23.42578125" customWidth="1"/>
    <col min="5" max="5" width="17.42578125" customWidth="1"/>
  </cols>
  <sheetData>
    <row r="1" spans="1:5">
      <c r="A1" s="91"/>
      <c r="B1" s="191" t="s">
        <v>57</v>
      </c>
      <c r="C1" s="13"/>
      <c r="D1" s="192" t="s">
        <v>295</v>
      </c>
      <c r="E1" s="193"/>
    </row>
    <row r="2" spans="1:5" ht="31.5" customHeight="1">
      <c r="A2" s="91"/>
      <c r="B2" s="191"/>
      <c r="C2" s="63"/>
      <c r="D2" s="193"/>
      <c r="E2" s="193"/>
    </row>
    <row r="3" spans="1:5">
      <c r="A3" s="92"/>
      <c r="B3" s="93" t="s">
        <v>58</v>
      </c>
      <c r="C3" s="92"/>
      <c r="D3" s="193"/>
      <c r="E3" s="193"/>
    </row>
    <row r="4" spans="1:5">
      <c r="A4" s="92"/>
      <c r="B4" s="132" t="s">
        <v>264</v>
      </c>
      <c r="C4" s="92"/>
      <c r="D4" s="94"/>
      <c r="E4" s="94"/>
    </row>
    <row r="5" spans="1:5">
      <c r="A5" s="91"/>
      <c r="B5" s="91"/>
      <c r="C5" s="13"/>
      <c r="D5" s="94"/>
      <c r="E5" s="81" t="s">
        <v>28</v>
      </c>
    </row>
    <row r="6" spans="1:5">
      <c r="A6" s="66" t="s">
        <v>26</v>
      </c>
      <c r="B6" s="66" t="s">
        <v>27</v>
      </c>
      <c r="C6" s="66" t="s">
        <v>59</v>
      </c>
      <c r="D6" s="189" t="s">
        <v>60</v>
      </c>
      <c r="E6" s="190"/>
    </row>
    <row r="7" spans="1:5">
      <c r="A7" s="66" t="s">
        <v>15</v>
      </c>
      <c r="B7" s="97"/>
      <c r="C7" s="62"/>
      <c r="D7" s="189"/>
      <c r="E7" s="190"/>
    </row>
    <row r="8" spans="1:5">
      <c r="A8" s="66"/>
      <c r="B8" s="98" t="s">
        <v>61</v>
      </c>
      <c r="C8" s="70"/>
      <c r="D8" s="189">
        <v>0</v>
      </c>
      <c r="E8" s="190"/>
    </row>
    <row r="9" spans="1:5">
      <c r="A9" s="66"/>
      <c r="B9" s="99" t="s">
        <v>62</v>
      </c>
      <c r="C9" s="70"/>
      <c r="D9" s="189">
        <v>0</v>
      </c>
      <c r="E9" s="190"/>
    </row>
    <row r="10" spans="1:5">
      <c r="A10" s="66"/>
      <c r="B10" s="99" t="s">
        <v>63</v>
      </c>
      <c r="C10" s="70"/>
      <c r="D10" s="189">
        <v>0</v>
      </c>
      <c r="E10" s="190"/>
    </row>
    <row r="11" spans="1:5">
      <c r="A11" s="66"/>
      <c r="B11" s="99" t="s">
        <v>64</v>
      </c>
      <c r="C11" s="70"/>
      <c r="D11" s="189">
        <v>0</v>
      </c>
      <c r="E11" s="190"/>
    </row>
    <row r="12" spans="1:5">
      <c r="A12" s="66"/>
      <c r="B12" s="99" t="s">
        <v>65</v>
      </c>
      <c r="C12" s="70"/>
      <c r="D12" s="189">
        <v>0</v>
      </c>
      <c r="E12" s="190"/>
    </row>
    <row r="13" spans="1:5">
      <c r="A13" s="66"/>
      <c r="B13" s="97" t="s">
        <v>66</v>
      </c>
      <c r="C13" s="70"/>
      <c r="D13" s="189">
        <v>0</v>
      </c>
      <c r="E13" s="190"/>
    </row>
    <row r="14" spans="1:5">
      <c r="A14" s="66"/>
      <c r="B14" s="99" t="s">
        <v>67</v>
      </c>
      <c r="C14" s="70"/>
      <c r="D14" s="189">
        <v>0</v>
      </c>
      <c r="E14" s="190"/>
    </row>
    <row r="15" spans="1:5">
      <c r="A15" s="66"/>
      <c r="B15" s="99" t="s">
        <v>68</v>
      </c>
      <c r="C15" s="70"/>
      <c r="D15" s="189">
        <v>0</v>
      </c>
      <c r="E15" s="190"/>
    </row>
    <row r="16" spans="1:5">
      <c r="A16" s="66"/>
      <c r="B16" s="99" t="s">
        <v>69</v>
      </c>
      <c r="C16" s="70"/>
      <c r="D16" s="189">
        <v>0</v>
      </c>
      <c r="E16" s="190"/>
    </row>
    <row r="17" spans="1:5">
      <c r="A17" s="66"/>
      <c r="B17" s="99" t="s">
        <v>70</v>
      </c>
      <c r="C17" s="70"/>
      <c r="D17" s="189">
        <v>0</v>
      </c>
      <c r="E17" s="190"/>
    </row>
    <row r="18" spans="1:5">
      <c r="A18" s="66"/>
      <c r="B18" s="99" t="s">
        <v>71</v>
      </c>
      <c r="C18" s="70"/>
      <c r="D18" s="189">
        <v>0</v>
      </c>
      <c r="E18" s="190"/>
    </row>
    <row r="19" spans="1:5">
      <c r="A19" s="66"/>
      <c r="B19" s="97"/>
      <c r="C19" s="62"/>
      <c r="D19" s="189"/>
      <c r="E19" s="190"/>
    </row>
    <row r="20" spans="1:5">
      <c r="A20" s="66"/>
      <c r="B20" s="98"/>
      <c r="C20" s="70"/>
      <c r="D20" s="189"/>
      <c r="E20" s="190"/>
    </row>
    <row r="21" spans="1:5">
      <c r="A21" s="66"/>
      <c r="B21" s="99"/>
      <c r="C21" s="70"/>
      <c r="D21" s="189"/>
      <c r="E21" s="190"/>
    </row>
    <row r="22" spans="1:5">
      <c r="A22" s="66"/>
      <c r="B22" s="99"/>
      <c r="C22" s="70"/>
      <c r="D22" s="189"/>
      <c r="E22" s="190"/>
    </row>
    <row r="23" spans="1:5">
      <c r="A23" s="66"/>
      <c r="B23" s="99"/>
      <c r="C23" s="70"/>
      <c r="D23" s="189"/>
      <c r="E23" s="190"/>
    </row>
    <row r="24" spans="1:5">
      <c r="A24" s="66"/>
      <c r="B24" s="99"/>
      <c r="C24" s="70"/>
      <c r="D24" s="95"/>
      <c r="E24" s="96"/>
    </row>
    <row r="25" spans="1:5">
      <c r="A25" s="66"/>
      <c r="B25" s="97"/>
      <c r="C25" s="70"/>
      <c r="D25" s="189"/>
      <c r="E25" s="190"/>
    </row>
    <row r="26" spans="1:5">
      <c r="A26" s="66"/>
      <c r="B26" s="99"/>
      <c r="C26" s="70"/>
      <c r="D26" s="189"/>
      <c r="E26" s="190"/>
    </row>
    <row r="27" spans="1:5">
      <c r="A27" s="66"/>
      <c r="B27" s="99"/>
      <c r="C27" s="70"/>
      <c r="D27" s="189"/>
      <c r="E27" s="190"/>
    </row>
    <row r="28" spans="1:5">
      <c r="A28" s="66"/>
      <c r="B28" s="99"/>
      <c r="C28" s="70"/>
      <c r="D28" s="189"/>
      <c r="E28" s="190"/>
    </row>
    <row r="29" spans="1:5">
      <c r="A29" s="66"/>
      <c r="B29" s="99"/>
      <c r="C29" s="70"/>
      <c r="D29" s="189"/>
      <c r="E29" s="190"/>
    </row>
    <row r="30" spans="1:5">
      <c r="A30" s="66"/>
      <c r="B30" s="99"/>
      <c r="C30" s="100"/>
      <c r="D30" s="189"/>
      <c r="E30" s="190"/>
    </row>
    <row r="31" spans="1:5">
      <c r="A31" s="66"/>
      <c r="B31" s="98"/>
      <c r="C31" s="100"/>
      <c r="D31" s="189"/>
      <c r="E31" s="190"/>
    </row>
  </sheetData>
  <mergeCells count="27">
    <mergeCell ref="D9:E9"/>
    <mergeCell ref="B1:B2"/>
    <mergeCell ref="D1:E3"/>
    <mergeCell ref="D6:E6"/>
    <mergeCell ref="D7:E7"/>
    <mergeCell ref="D8:E8"/>
    <mergeCell ref="D26:E26"/>
    <mergeCell ref="D10:E10"/>
    <mergeCell ref="D11:E11"/>
    <mergeCell ref="D13:E13"/>
    <mergeCell ref="D14:E14"/>
    <mergeCell ref="D15:E15"/>
    <mergeCell ref="D19:E19"/>
    <mergeCell ref="D20:E20"/>
    <mergeCell ref="D21:E21"/>
    <mergeCell ref="D22:E22"/>
    <mergeCell ref="D23:E23"/>
    <mergeCell ref="D25:E25"/>
    <mergeCell ref="D16:E16"/>
    <mergeCell ref="D17:E17"/>
    <mergeCell ref="D18:E18"/>
    <mergeCell ref="D12:E12"/>
    <mergeCell ref="D27:E27"/>
    <mergeCell ref="D28:E28"/>
    <mergeCell ref="D29:E29"/>
    <mergeCell ref="D30:E30"/>
    <mergeCell ref="D31:E3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40"/>
  <sheetViews>
    <sheetView view="pageBreakPreview" topLeftCell="A2" zoomScale="80" zoomScaleNormal="100" zoomScaleSheetLayoutView="80" workbookViewId="0">
      <selection activeCell="F2" sqref="F2"/>
    </sheetView>
  </sheetViews>
  <sheetFormatPr defaultRowHeight="15"/>
  <cols>
    <col min="1" max="1" width="5.7109375" customWidth="1"/>
    <col min="2" max="2" width="38" customWidth="1"/>
    <col min="3" max="3" width="10.7109375" customWidth="1"/>
    <col min="4" max="4" width="11" customWidth="1"/>
    <col min="5" max="5" width="12.140625" customWidth="1"/>
    <col min="6" max="6" width="12" customWidth="1"/>
    <col min="7" max="7" width="13.5703125" customWidth="1"/>
  </cols>
  <sheetData>
    <row r="1" spans="1:8">
      <c r="A1" s="194" t="s">
        <v>72</v>
      </c>
      <c r="B1" s="194"/>
      <c r="C1" s="194"/>
      <c r="D1" s="194"/>
      <c r="E1" s="194"/>
      <c r="F1" s="102"/>
      <c r="G1" s="102"/>
    </row>
    <row r="2" spans="1:8" ht="32.25" customHeight="1">
      <c r="A2" s="194" t="s">
        <v>272</v>
      </c>
      <c r="B2" s="194"/>
      <c r="C2" s="194"/>
      <c r="D2" s="194"/>
      <c r="E2" s="194"/>
      <c r="F2" s="104" t="s">
        <v>265</v>
      </c>
      <c r="G2" s="103"/>
    </row>
    <row r="3" spans="1:8" ht="32.25" customHeight="1">
      <c r="A3" s="136"/>
      <c r="B3" s="136"/>
      <c r="C3" s="136"/>
      <c r="D3" s="136"/>
      <c r="E3" s="136"/>
      <c r="F3" s="104" t="s">
        <v>235</v>
      </c>
      <c r="G3" s="103"/>
    </row>
    <row r="4" spans="1:8">
      <c r="A4" s="22" t="s">
        <v>26</v>
      </c>
      <c r="B4" s="23" t="s">
        <v>27</v>
      </c>
      <c r="C4" s="24" t="s">
        <v>273</v>
      </c>
      <c r="D4" s="24" t="s">
        <v>274</v>
      </c>
      <c r="E4" s="24" t="s">
        <v>275</v>
      </c>
      <c r="F4" s="35" t="s">
        <v>276</v>
      </c>
      <c r="G4" s="100" t="s">
        <v>226</v>
      </c>
    </row>
    <row r="5" spans="1:8" s="44" customFormat="1" ht="15" customHeight="1">
      <c r="A5" s="25">
        <v>1</v>
      </c>
      <c r="B5" s="26" t="s">
        <v>73</v>
      </c>
      <c r="C5" s="43">
        <v>0</v>
      </c>
      <c r="D5" s="43">
        <v>0</v>
      </c>
      <c r="E5" s="43">
        <v>0</v>
      </c>
      <c r="F5" s="155">
        <f>C5+D5+E5</f>
        <v>0</v>
      </c>
      <c r="G5" s="100">
        <v>0</v>
      </c>
    </row>
    <row r="6" spans="1:8" s="44" customFormat="1" ht="15" customHeight="1">
      <c r="A6" s="25">
        <v>2</v>
      </c>
      <c r="B6" s="33" t="s">
        <v>74</v>
      </c>
      <c r="C6" s="37">
        <f>C7</f>
        <v>37910</v>
      </c>
      <c r="D6" s="37">
        <f t="shared" ref="D6:F6" si="0">D7</f>
        <v>21730</v>
      </c>
      <c r="E6" s="37">
        <f t="shared" si="0"/>
        <v>37909</v>
      </c>
      <c r="F6" s="37">
        <f t="shared" si="0"/>
        <v>21729.25</v>
      </c>
      <c r="G6" s="70">
        <f>SUM(C6:F6)</f>
        <v>119278.25</v>
      </c>
      <c r="H6" s="147"/>
    </row>
    <row r="7" spans="1:8" s="44" customFormat="1" ht="15" customHeight="1">
      <c r="A7" s="107" t="s">
        <v>75</v>
      </c>
      <c r="B7" s="32" t="s">
        <v>76</v>
      </c>
      <c r="C7" s="37">
        <f>C8+C9+C10+C11+C12</f>
        <v>37910</v>
      </c>
      <c r="D7" s="37">
        <f t="shared" ref="D7:G7" si="1">D8+D9+D10+D11+D12</f>
        <v>21730</v>
      </c>
      <c r="E7" s="37">
        <f t="shared" si="1"/>
        <v>37909</v>
      </c>
      <c r="F7" s="37">
        <f t="shared" si="1"/>
        <v>21729.25</v>
      </c>
      <c r="G7" s="37">
        <f t="shared" si="1"/>
        <v>119278</v>
      </c>
      <c r="H7" s="147"/>
    </row>
    <row r="8" spans="1:8" s="44" customFormat="1" ht="15" customHeight="1">
      <c r="A8" s="107" t="s">
        <v>80</v>
      </c>
      <c r="B8" s="32" t="s">
        <v>77</v>
      </c>
      <c r="C8" s="37">
        <v>20389</v>
      </c>
      <c r="D8" s="37">
        <v>20389</v>
      </c>
      <c r="E8" s="37">
        <v>20388</v>
      </c>
      <c r="F8" s="37">
        <v>20388</v>
      </c>
      <c r="G8" s="100">
        <v>81554</v>
      </c>
      <c r="H8" s="147"/>
    </row>
    <row r="9" spans="1:8" s="44" customFormat="1" ht="15" customHeight="1">
      <c r="A9" s="107" t="s">
        <v>81</v>
      </c>
      <c r="B9" s="32" t="s">
        <v>79</v>
      </c>
      <c r="C9" s="37">
        <v>900</v>
      </c>
      <c r="D9" s="37">
        <v>900</v>
      </c>
      <c r="E9" s="37">
        <v>900</v>
      </c>
      <c r="F9" s="37">
        <v>901.25</v>
      </c>
      <c r="G9" s="100">
        <v>3601</v>
      </c>
      <c r="H9" s="147"/>
    </row>
    <row r="10" spans="1:8" s="44" customFormat="1" ht="15" customHeight="1">
      <c r="A10" s="107" t="s">
        <v>212</v>
      </c>
      <c r="B10" s="32" t="s">
        <v>290</v>
      </c>
      <c r="C10" s="37">
        <v>9619</v>
      </c>
      <c r="D10" s="43"/>
      <c r="E10" s="43">
        <v>9619</v>
      </c>
      <c r="F10" s="43"/>
      <c r="G10" s="100">
        <v>19238</v>
      </c>
      <c r="H10" s="147"/>
    </row>
    <row r="11" spans="1:8" s="44" customFormat="1" ht="30.75" customHeight="1">
      <c r="A11" s="107" t="s">
        <v>291</v>
      </c>
      <c r="B11" s="32" t="s">
        <v>230</v>
      </c>
      <c r="C11" s="37">
        <v>441</v>
      </c>
      <c r="D11" s="37">
        <v>441</v>
      </c>
      <c r="E11" s="37">
        <v>441</v>
      </c>
      <c r="F11" s="37">
        <v>440</v>
      </c>
      <c r="G11" s="100">
        <v>1763</v>
      </c>
      <c r="H11" s="147"/>
    </row>
    <row r="12" spans="1:8" s="44" customFormat="1" ht="15" customHeight="1">
      <c r="A12" s="107" t="s">
        <v>292</v>
      </c>
      <c r="B12" s="32" t="s">
        <v>78</v>
      </c>
      <c r="C12" s="37">
        <v>6561</v>
      </c>
      <c r="D12" s="43">
        <v>0</v>
      </c>
      <c r="E12" s="43">
        <v>6561</v>
      </c>
      <c r="F12" s="43">
        <v>0</v>
      </c>
      <c r="G12" s="100">
        <v>13122</v>
      </c>
      <c r="H12" s="147"/>
    </row>
    <row r="13" spans="1:8" s="44" customFormat="1" ht="15" customHeight="1">
      <c r="A13" s="107" t="s">
        <v>17</v>
      </c>
      <c r="B13" s="33" t="s">
        <v>83</v>
      </c>
      <c r="C13" s="157">
        <v>0</v>
      </c>
      <c r="D13" s="158">
        <v>0</v>
      </c>
      <c r="E13" s="158">
        <v>0</v>
      </c>
      <c r="F13" s="158">
        <v>0</v>
      </c>
      <c r="G13" s="100"/>
      <c r="H13" s="147"/>
    </row>
    <row r="14" spans="1:8" s="44" customFormat="1" ht="15" customHeight="1">
      <c r="A14" s="107" t="s">
        <v>18</v>
      </c>
      <c r="B14" s="33" t="s">
        <v>84</v>
      </c>
      <c r="C14" s="157">
        <v>0</v>
      </c>
      <c r="D14" s="158">
        <v>0</v>
      </c>
      <c r="E14" s="158">
        <v>0</v>
      </c>
      <c r="F14" s="158">
        <v>0</v>
      </c>
      <c r="G14" s="100"/>
      <c r="H14" s="147"/>
    </row>
    <row r="15" spans="1:8" s="44" customFormat="1" ht="15" customHeight="1">
      <c r="A15" s="107" t="s">
        <v>19</v>
      </c>
      <c r="B15" s="33" t="s">
        <v>85</v>
      </c>
      <c r="C15" s="37">
        <f>+$G$15/4</f>
        <v>1270</v>
      </c>
      <c r="D15" s="37">
        <f t="shared" ref="D15:F15" si="2">+$G$15/4</f>
        <v>1270</v>
      </c>
      <c r="E15" s="37">
        <f t="shared" si="2"/>
        <v>1270</v>
      </c>
      <c r="F15" s="37">
        <f t="shared" si="2"/>
        <v>1270</v>
      </c>
      <c r="G15" s="100">
        <v>5080</v>
      </c>
      <c r="H15" s="147"/>
    </row>
    <row r="16" spans="1:8" s="44" customFormat="1" ht="27" customHeight="1">
      <c r="A16" s="107" t="s">
        <v>20</v>
      </c>
      <c r="B16" s="33" t="s">
        <v>86</v>
      </c>
      <c r="C16" s="37">
        <v>0</v>
      </c>
      <c r="D16" s="43">
        <v>0</v>
      </c>
      <c r="E16" s="43">
        <v>0</v>
      </c>
      <c r="F16" s="43">
        <v>0</v>
      </c>
      <c r="G16" s="100">
        <v>0</v>
      </c>
      <c r="H16" s="147"/>
    </row>
    <row r="17" spans="1:8" ht="15" customHeight="1">
      <c r="A17" s="107" t="s">
        <v>21</v>
      </c>
      <c r="B17" s="33" t="s">
        <v>87</v>
      </c>
      <c r="C17" s="37">
        <v>0</v>
      </c>
      <c r="D17" s="43">
        <v>0</v>
      </c>
      <c r="E17" s="43">
        <v>0</v>
      </c>
      <c r="F17" s="43">
        <v>0</v>
      </c>
      <c r="G17" s="100">
        <v>0</v>
      </c>
      <c r="H17" s="147"/>
    </row>
    <row r="18" spans="1:8" ht="15" customHeight="1">
      <c r="A18" s="107" t="s">
        <v>22</v>
      </c>
      <c r="B18" s="33" t="s">
        <v>88</v>
      </c>
      <c r="C18" s="37">
        <v>0</v>
      </c>
      <c r="D18" s="43">
        <v>0</v>
      </c>
      <c r="E18" s="43">
        <v>0</v>
      </c>
      <c r="F18" s="43">
        <v>0</v>
      </c>
      <c r="G18" s="100">
        <v>0</v>
      </c>
      <c r="H18" s="147"/>
    </row>
    <row r="19" spans="1:8" ht="15" customHeight="1">
      <c r="A19" s="107" t="s">
        <v>23</v>
      </c>
      <c r="B19" s="33" t="s">
        <v>89</v>
      </c>
      <c r="C19" s="37">
        <f>C5+C6+C13+C14+C15+C16+C17+C18</f>
        <v>39180</v>
      </c>
      <c r="D19" s="37">
        <f t="shared" ref="D19:F19" si="3">D5+D6+D13+D14+D15+D16+D17+D18</f>
        <v>23000</v>
      </c>
      <c r="E19" s="37">
        <f t="shared" si="3"/>
        <v>39179</v>
      </c>
      <c r="F19" s="37">
        <f t="shared" si="3"/>
        <v>22999.25</v>
      </c>
      <c r="G19" s="70">
        <f>SUM(C19:F19)</f>
        <v>124358.25</v>
      </c>
      <c r="H19" s="147"/>
    </row>
    <row r="20" spans="1:8" ht="15" customHeight="1">
      <c r="A20" s="107" t="s">
        <v>24</v>
      </c>
      <c r="B20" s="33" t="s">
        <v>90</v>
      </c>
      <c r="C20" s="37">
        <v>0</v>
      </c>
      <c r="D20" s="37">
        <v>0</v>
      </c>
      <c r="E20" s="37">
        <v>0</v>
      </c>
      <c r="F20" s="43">
        <v>0</v>
      </c>
      <c r="G20" s="100">
        <v>0</v>
      </c>
      <c r="H20" s="147"/>
    </row>
    <row r="21" spans="1:8" ht="15" customHeight="1">
      <c r="A21" s="107" t="s">
        <v>25</v>
      </c>
      <c r="B21" s="33" t="s">
        <v>91</v>
      </c>
      <c r="C21" s="37">
        <v>0</v>
      </c>
      <c r="D21" s="37">
        <v>0</v>
      </c>
      <c r="E21" s="43">
        <v>0</v>
      </c>
      <c r="F21" s="43">
        <v>0</v>
      </c>
      <c r="G21" s="100">
        <v>0</v>
      </c>
      <c r="H21" s="147"/>
    </row>
    <row r="22" spans="1:8" ht="15" customHeight="1">
      <c r="A22" s="107" t="s">
        <v>92</v>
      </c>
      <c r="B22" s="33" t="s">
        <v>93</v>
      </c>
      <c r="C22" s="37">
        <v>0</v>
      </c>
      <c r="D22" s="43">
        <v>0</v>
      </c>
      <c r="E22" s="43">
        <v>0</v>
      </c>
      <c r="F22" s="43">
        <v>0</v>
      </c>
      <c r="G22" s="100">
        <v>0</v>
      </c>
      <c r="H22" s="147"/>
    </row>
    <row r="23" spans="1:8" ht="15" customHeight="1">
      <c r="A23" s="107" t="s">
        <v>94</v>
      </c>
      <c r="B23" s="33" t="s">
        <v>95</v>
      </c>
      <c r="C23" s="37">
        <v>0</v>
      </c>
      <c r="D23" s="43">
        <v>0</v>
      </c>
      <c r="E23" s="43">
        <v>0</v>
      </c>
      <c r="F23" s="43">
        <v>0</v>
      </c>
      <c r="G23" s="100">
        <v>0</v>
      </c>
      <c r="H23" s="147"/>
    </row>
    <row r="24" spans="1:8" ht="15" customHeight="1">
      <c r="A24" s="107" t="s">
        <v>96</v>
      </c>
      <c r="B24" s="33" t="s">
        <v>97</v>
      </c>
      <c r="C24" s="37">
        <v>0</v>
      </c>
      <c r="D24" s="43">
        <v>0</v>
      </c>
      <c r="E24" s="43">
        <v>0</v>
      </c>
      <c r="F24" s="43">
        <v>0</v>
      </c>
      <c r="G24" s="100">
        <v>0</v>
      </c>
      <c r="H24" s="147"/>
    </row>
    <row r="25" spans="1:8" ht="27.75" customHeight="1">
      <c r="A25" s="107" t="s">
        <v>98</v>
      </c>
      <c r="B25" s="33" t="s">
        <v>99</v>
      </c>
      <c r="C25" s="37">
        <v>0</v>
      </c>
      <c r="D25" s="43">
        <v>0</v>
      </c>
      <c r="E25" s="43">
        <v>0</v>
      </c>
      <c r="F25" s="43">
        <v>0</v>
      </c>
      <c r="G25" s="100">
        <v>0</v>
      </c>
      <c r="H25" s="147"/>
    </row>
    <row r="26" spans="1:8" ht="27.75" customHeight="1">
      <c r="A26" s="107" t="s">
        <v>100</v>
      </c>
      <c r="B26" s="33" t="s">
        <v>101</v>
      </c>
      <c r="C26" s="37">
        <v>0</v>
      </c>
      <c r="D26" s="37">
        <v>0</v>
      </c>
      <c r="E26" s="37">
        <v>0</v>
      </c>
      <c r="F26" s="43">
        <v>0</v>
      </c>
      <c r="G26" s="100">
        <v>0</v>
      </c>
      <c r="H26" s="147"/>
    </row>
    <row r="27" spans="1:8" ht="15" customHeight="1">
      <c r="A27" s="107" t="s">
        <v>102</v>
      </c>
      <c r="B27" s="108" t="s">
        <v>103</v>
      </c>
      <c r="C27" s="161">
        <f>C19+C26</f>
        <v>39180</v>
      </c>
      <c r="D27" s="161">
        <f t="shared" ref="D27:F27" si="4">D19+D26</f>
        <v>23000</v>
      </c>
      <c r="E27" s="161">
        <f t="shared" si="4"/>
        <v>39179</v>
      </c>
      <c r="F27" s="161">
        <f t="shared" si="4"/>
        <v>22999.25</v>
      </c>
      <c r="G27" s="162">
        <f>SUM(C27:F27)</f>
        <v>124358.25</v>
      </c>
      <c r="H27" s="147"/>
    </row>
    <row r="28" spans="1:8" ht="30.75" customHeight="1">
      <c r="A28" s="114"/>
      <c r="B28" s="115"/>
      <c r="C28" s="116"/>
      <c r="D28" s="57"/>
      <c r="E28" s="57"/>
      <c r="F28" s="59"/>
      <c r="G28" s="101"/>
    </row>
    <row r="29" spans="1:8" ht="28.5" customHeight="1">
      <c r="A29" s="114"/>
      <c r="B29" s="111"/>
      <c r="C29" s="59"/>
      <c r="D29" s="59"/>
      <c r="E29" s="59"/>
      <c r="F29" s="59"/>
      <c r="G29" s="101"/>
    </row>
    <row r="30" spans="1:8" ht="15" customHeight="1">
      <c r="A30" s="114"/>
      <c r="B30" s="115"/>
      <c r="C30" s="116"/>
      <c r="D30" s="116"/>
      <c r="E30" s="57"/>
      <c r="F30" s="59"/>
      <c r="G30" s="101"/>
    </row>
    <row r="31" spans="1:8" ht="15" customHeight="1">
      <c r="A31" s="54"/>
      <c r="B31" s="109"/>
      <c r="C31" s="110"/>
      <c r="D31" s="57"/>
      <c r="E31" s="57"/>
      <c r="F31" s="57"/>
      <c r="G31" s="61"/>
    </row>
    <row r="32" spans="1:8" ht="41.25" customHeight="1">
      <c r="A32" s="54"/>
      <c r="B32" s="109"/>
      <c r="C32" s="110"/>
      <c r="D32" s="57"/>
      <c r="E32" s="57"/>
      <c r="F32" s="57"/>
      <c r="G32" s="101"/>
    </row>
    <row r="33" spans="1:7" ht="15" customHeight="1">
      <c r="A33" s="54"/>
      <c r="B33" s="115"/>
      <c r="C33" s="116"/>
      <c r="D33" s="57"/>
      <c r="E33" s="57"/>
      <c r="F33" s="57"/>
      <c r="G33" s="101"/>
    </row>
    <row r="34" spans="1:7" ht="15" customHeight="1">
      <c r="A34" s="54"/>
      <c r="B34" s="109"/>
      <c r="C34" s="110"/>
      <c r="D34" s="57"/>
      <c r="E34" s="57"/>
      <c r="F34" s="57"/>
      <c r="G34" s="101"/>
    </row>
    <row r="35" spans="1:7" ht="15" customHeight="1">
      <c r="A35" s="54"/>
      <c r="B35" s="109"/>
      <c r="C35" s="110"/>
      <c r="D35" s="57"/>
      <c r="E35" s="57"/>
      <c r="F35" s="57"/>
      <c r="G35" s="61"/>
    </row>
    <row r="36" spans="1:7" ht="15" customHeight="1">
      <c r="A36" s="54"/>
      <c r="B36" s="115"/>
      <c r="C36" s="116"/>
      <c r="D36" s="57"/>
      <c r="E36" s="57"/>
      <c r="F36" s="57"/>
      <c r="G36" s="101"/>
    </row>
    <row r="37" spans="1:7" ht="15" customHeight="1">
      <c r="A37" s="54"/>
      <c r="B37" s="115"/>
      <c r="C37" s="116"/>
      <c r="D37" s="57"/>
      <c r="E37" s="57"/>
      <c r="F37" s="57"/>
      <c r="G37" s="44"/>
    </row>
    <row r="38" spans="1:7" ht="15" customHeight="1">
      <c r="A38" s="54"/>
      <c r="B38" s="109"/>
      <c r="C38" s="110"/>
      <c r="D38" s="57"/>
      <c r="E38" s="57"/>
      <c r="F38" s="57"/>
      <c r="G38" s="44"/>
    </row>
    <row r="39" spans="1:7" ht="15" customHeight="1">
      <c r="A39" s="54"/>
      <c r="B39" s="109"/>
      <c r="C39" s="110"/>
      <c r="D39" s="57"/>
      <c r="E39" s="57"/>
      <c r="F39" s="57"/>
      <c r="G39" s="44"/>
    </row>
    <row r="40" spans="1:7" ht="15" customHeight="1">
      <c r="A40" s="54"/>
      <c r="B40" s="111"/>
      <c r="C40" s="59"/>
      <c r="D40" s="59"/>
      <c r="E40" s="59"/>
      <c r="F40" s="59"/>
    </row>
  </sheetData>
  <mergeCells count="2">
    <mergeCell ref="A1:E1"/>
    <mergeCell ref="A2:E2"/>
  </mergeCells>
  <pageMargins left="0.49" right="0.7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11</vt:i4>
      </vt:variant>
      <vt:variant>
        <vt:lpstr>Névvel ellátott tartományok</vt:lpstr>
      </vt:variant>
      <vt:variant>
        <vt:i4>2</vt:i4>
      </vt:variant>
    </vt:vector>
  </HeadingPairs>
  <TitlesOfParts>
    <vt:vector size="13" baseType="lpstr">
      <vt:lpstr>1.2015 bevétel össz</vt:lpstr>
      <vt:lpstr>2.-3-4.2015. intézményi bev</vt:lpstr>
      <vt:lpstr>5.2015.kiadás össz.</vt:lpstr>
      <vt:lpstr>6.-7.-8intézményi kiadások2015.</vt:lpstr>
      <vt:lpstr>9-10-11.2014. tart.köt.pe.átad</vt:lpstr>
      <vt:lpstr>12-13.közv. tám.,létszám</vt:lpstr>
      <vt:lpstr>14.mérleg</vt:lpstr>
      <vt:lpstr>15.EUS pályázat</vt:lpstr>
      <vt:lpstr>16bevételi ütemterv</vt:lpstr>
      <vt:lpstr>17.kiadási ütemterv</vt:lpstr>
      <vt:lpstr>települési tám.</vt:lpstr>
      <vt:lpstr>'2.-3-4.2015. intézményi bev'!Nyomtatási_terület</vt:lpstr>
      <vt:lpstr>'5.2015.kiadás össz.'!Nyomtatási_terület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puiroda</dc:creator>
  <cp:lastModifiedBy>Farkas</cp:lastModifiedBy>
  <cp:lastPrinted>2015-02-12T15:06:32Z</cp:lastPrinted>
  <dcterms:created xsi:type="dcterms:W3CDTF">2012-02-02T18:37:10Z</dcterms:created>
  <dcterms:modified xsi:type="dcterms:W3CDTF">2015-03-09T17:04:05Z</dcterms:modified>
</cp:coreProperties>
</file>