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2tarsulas\2020\2020-01-29\"/>
    </mc:Choice>
  </mc:AlternateContent>
  <bookViews>
    <workbookView xWindow="0" yWindow="0" windowWidth="19200" windowHeight="11295" tabRatio="890" firstSheet="4" activeTab="7"/>
  </bookViews>
  <sheets>
    <sheet name="1.2020 bevétel össz" sheetId="19" r:id="rId1"/>
    <sheet name="2.2020.kiadás össz." sheetId="7" r:id="rId2"/>
    <sheet name="3.-4.-5intézményi kiadások2020." sheetId="8" r:id="rId3"/>
    <sheet name="9-10-11.2020. tart.köt.pe.átad" sheetId="9" r:id="rId4"/>
    <sheet name="12-13.közv. tám.,létszám" sheetId="13" r:id="rId5"/>
    <sheet name="14.mérleg" sheetId="17" r:id="rId6"/>
    <sheet name="15.EUS pályázat" sheetId="33" r:id="rId7"/>
    <sheet name="16bevételi ütemterv" sheetId="34" r:id="rId8"/>
    <sheet name="17.kiadási ütemterv" sheetId="35" r:id="rId9"/>
    <sheet name="települési tám." sheetId="36" r:id="rId10"/>
  </sheets>
  <definedNames>
    <definedName name="_xlnm.Print_Area" localSheetId="7">'16bevételi ütemterv'!$A$1:$G$25</definedName>
    <definedName name="_xlnm.Print_Area" localSheetId="8">'17.kiadási ütemterv'!$A$1:$G$31</definedName>
    <definedName name="_xlnm.Print_Area" localSheetId="1">'2.2020.kiadás össz.'!$A$1:$G$36</definedName>
    <definedName name="_xlnm.Print_Area" localSheetId="9">'települési tám.'!$A$1:$I$63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6" l="1"/>
  <c r="D7" i="35" l="1"/>
  <c r="E7" i="35"/>
  <c r="F7" i="35"/>
  <c r="C7" i="35"/>
  <c r="G5" i="34"/>
  <c r="C47" i="36"/>
  <c r="F30" i="36"/>
  <c r="F31" i="36"/>
  <c r="F32" i="36"/>
  <c r="F33" i="36"/>
  <c r="F29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22" i="36" l="1"/>
  <c r="F34" i="36"/>
  <c r="C19" i="17"/>
  <c r="C18" i="17" s="1"/>
  <c r="C29" i="17" s="1"/>
  <c r="C10" i="7" l="1"/>
  <c r="Q50" i="8" l="1"/>
  <c r="P50" i="8"/>
  <c r="O50" i="8"/>
  <c r="R49" i="8"/>
  <c r="R48" i="8"/>
  <c r="R47" i="8"/>
  <c r="R46" i="8"/>
  <c r="R45" i="8"/>
  <c r="R44" i="8"/>
  <c r="R42" i="8"/>
  <c r="R41" i="8"/>
  <c r="R40" i="8"/>
  <c r="R39" i="8"/>
  <c r="R38" i="8"/>
  <c r="R37" i="8"/>
  <c r="R36" i="8"/>
  <c r="R35" i="8" s="1"/>
  <c r="Q35" i="8"/>
  <c r="Q34" i="8" s="1"/>
  <c r="Q43" i="8" s="1"/>
  <c r="Q51" i="8" s="1"/>
  <c r="O35" i="8"/>
  <c r="O34" i="8" s="1"/>
  <c r="O43" i="8" s="1"/>
  <c r="O51" i="8" s="1"/>
  <c r="P34" i="8"/>
  <c r="P43" i="8" s="1"/>
  <c r="R33" i="8"/>
  <c r="K50" i="8"/>
  <c r="J50" i="8"/>
  <c r="I50" i="8"/>
  <c r="L50" i="8" s="1"/>
  <c r="L49" i="8"/>
  <c r="L48" i="8"/>
  <c r="I47" i="8"/>
  <c r="L47" i="8" s="1"/>
  <c r="L46" i="8"/>
  <c r="L45" i="8"/>
  <c r="L44" i="8"/>
  <c r="I43" i="8"/>
  <c r="I51" i="8" s="1"/>
  <c r="L42" i="8"/>
  <c r="L41" i="8"/>
  <c r="L40" i="8"/>
  <c r="L39" i="8"/>
  <c r="L38" i="8"/>
  <c r="L37" i="8"/>
  <c r="L36" i="8"/>
  <c r="L35" i="8"/>
  <c r="K35" i="8"/>
  <c r="K34" i="8" s="1"/>
  <c r="K43" i="8" s="1"/>
  <c r="K51" i="8" s="1"/>
  <c r="J35" i="8"/>
  <c r="J34" i="8" s="1"/>
  <c r="J43" i="8" s="1"/>
  <c r="I35" i="8"/>
  <c r="I34" i="8"/>
  <c r="L33" i="8"/>
  <c r="E52" i="8"/>
  <c r="D52" i="8"/>
  <c r="C52" i="8"/>
  <c r="F52" i="8" s="1"/>
  <c r="F51" i="8"/>
  <c r="F50" i="8"/>
  <c r="F49" i="8"/>
  <c r="F48" i="8"/>
  <c r="F47" i="8"/>
  <c r="F46" i="8"/>
  <c r="F44" i="8"/>
  <c r="F43" i="8"/>
  <c r="F42" i="8"/>
  <c r="F41" i="8"/>
  <c r="F40" i="8"/>
  <c r="F39" i="8"/>
  <c r="F38" i="8"/>
  <c r="F37" i="8"/>
  <c r="F36" i="8"/>
  <c r="E35" i="8"/>
  <c r="E34" i="8" s="1"/>
  <c r="E45" i="8" s="1"/>
  <c r="E53" i="8" s="1"/>
  <c r="D35" i="8"/>
  <c r="D34" i="8" s="1"/>
  <c r="D45" i="8" s="1"/>
  <c r="C35" i="8"/>
  <c r="C34" i="8" s="1"/>
  <c r="F33" i="8"/>
  <c r="Q27" i="8"/>
  <c r="P27" i="8"/>
  <c r="O27" i="8"/>
  <c r="R27" i="8" s="1"/>
  <c r="R26" i="8"/>
  <c r="R25" i="8"/>
  <c r="R24" i="8"/>
  <c r="R23" i="8"/>
  <c r="R22" i="8"/>
  <c r="R21" i="8"/>
  <c r="R19" i="8"/>
  <c r="R18" i="8"/>
  <c r="R17" i="8"/>
  <c r="Q16" i="8"/>
  <c r="P16" i="8"/>
  <c r="O16" i="8"/>
  <c r="R15" i="8"/>
  <c r="R14" i="8"/>
  <c r="R13" i="8"/>
  <c r="Q12" i="8"/>
  <c r="Q7" i="8" s="1"/>
  <c r="O12" i="8"/>
  <c r="R12" i="8" s="1"/>
  <c r="R11" i="8"/>
  <c r="R10" i="8"/>
  <c r="R9" i="8"/>
  <c r="R8" i="8"/>
  <c r="P7" i="8"/>
  <c r="P20" i="8" s="1"/>
  <c r="K27" i="8"/>
  <c r="J27" i="8"/>
  <c r="I27" i="8"/>
  <c r="L26" i="8"/>
  <c r="L25" i="8"/>
  <c r="L24" i="8"/>
  <c r="L23" i="8"/>
  <c r="L22" i="8"/>
  <c r="L21" i="8"/>
  <c r="L19" i="8"/>
  <c r="L18" i="8"/>
  <c r="L17" i="8"/>
  <c r="K16" i="8"/>
  <c r="J16" i="8"/>
  <c r="I16" i="8"/>
  <c r="L15" i="8"/>
  <c r="L14" i="8"/>
  <c r="L13" i="8"/>
  <c r="K12" i="8"/>
  <c r="K7" i="8" s="1"/>
  <c r="K20" i="8" s="1"/>
  <c r="I12" i="8"/>
  <c r="L12" i="8" s="1"/>
  <c r="L11" i="8"/>
  <c r="I10" i="8"/>
  <c r="L10" i="8" s="1"/>
  <c r="I9" i="8"/>
  <c r="L9" i="8" s="1"/>
  <c r="I8" i="8"/>
  <c r="L8" i="8" s="1"/>
  <c r="J7" i="8"/>
  <c r="J20" i="8" s="1"/>
  <c r="J28" i="8" s="1"/>
  <c r="C10" i="19"/>
  <c r="C18" i="7"/>
  <c r="C9" i="7"/>
  <c r="C8" i="7"/>
  <c r="C24" i="8"/>
  <c r="F35" i="8" l="1"/>
  <c r="L34" i="8"/>
  <c r="O7" i="8"/>
  <c r="R7" i="8" s="1"/>
  <c r="L16" i="8"/>
  <c r="P28" i="8"/>
  <c r="K28" i="8"/>
  <c r="L27" i="8"/>
  <c r="D53" i="8"/>
  <c r="J51" i="8"/>
  <c r="L51" i="8" s="1"/>
  <c r="R50" i="8"/>
  <c r="R34" i="8"/>
  <c r="P51" i="8"/>
  <c r="R51" i="8" s="1"/>
  <c r="R43" i="8"/>
  <c r="L43" i="8"/>
  <c r="C45" i="8"/>
  <c r="F34" i="8"/>
  <c r="R16" i="8"/>
  <c r="Q20" i="8"/>
  <c r="Q28" i="8" s="1"/>
  <c r="I7" i="8"/>
  <c r="F28" i="19"/>
  <c r="F30" i="7"/>
  <c r="O20" i="8" l="1"/>
  <c r="R20" i="8" s="1"/>
  <c r="R28" i="8" s="1"/>
  <c r="C53" i="8"/>
  <c r="F53" i="8" s="1"/>
  <c r="F45" i="8"/>
  <c r="L7" i="8"/>
  <c r="I20" i="8"/>
  <c r="F15" i="7"/>
  <c r="E12" i="7"/>
  <c r="D12" i="7"/>
  <c r="D7" i="7" s="1"/>
  <c r="O28" i="8" l="1"/>
  <c r="I28" i="8"/>
  <c r="L20" i="8"/>
  <c r="L28" i="8" s="1"/>
  <c r="C12" i="8"/>
  <c r="F15" i="8"/>
  <c r="I8" i="35" l="1"/>
  <c r="I9" i="35"/>
  <c r="I10" i="35"/>
  <c r="G9" i="35" l="1"/>
  <c r="G10" i="35"/>
  <c r="G11" i="35"/>
  <c r="G12" i="35"/>
  <c r="G13" i="35"/>
  <c r="G14" i="35"/>
  <c r="G15" i="35"/>
  <c r="G17" i="35"/>
  <c r="G18" i="35"/>
  <c r="G19" i="35"/>
  <c r="G8" i="35"/>
  <c r="D20" i="35" l="1"/>
  <c r="E20" i="35"/>
  <c r="F20" i="35"/>
  <c r="G7" i="35" l="1"/>
  <c r="C20" i="35"/>
  <c r="G20" i="35" s="1"/>
  <c r="G11" i="34" l="1"/>
  <c r="G12" i="34"/>
  <c r="D7" i="34"/>
  <c r="D6" i="34" s="1"/>
  <c r="E7" i="34"/>
  <c r="F7" i="34"/>
  <c r="F6" i="34" s="1"/>
  <c r="C7" i="34"/>
  <c r="H17" i="17"/>
  <c r="F12" i="19"/>
  <c r="D61" i="13" l="1"/>
  <c r="E61" i="13"/>
  <c r="F61" i="13"/>
  <c r="C61" i="13"/>
  <c r="C9" i="19"/>
  <c r="F9" i="19" s="1"/>
  <c r="C12" i="7" l="1"/>
  <c r="C7" i="7" s="1"/>
  <c r="F14" i="7"/>
  <c r="E17" i="7"/>
  <c r="D9" i="19"/>
  <c r="E9" i="19"/>
  <c r="C6" i="34"/>
  <c r="G6" i="34" s="1"/>
  <c r="K31" i="17"/>
  <c r="F18" i="17"/>
  <c r="F19" i="17"/>
  <c r="F20" i="17"/>
  <c r="F21" i="17"/>
  <c r="F22" i="17"/>
  <c r="F23" i="17"/>
  <c r="F24" i="17"/>
  <c r="F25" i="17"/>
  <c r="F26" i="17"/>
  <c r="F29" i="17"/>
  <c r="F31" i="17"/>
  <c r="E17" i="17"/>
  <c r="E30" i="17" s="1"/>
  <c r="C17" i="17"/>
  <c r="C30" i="17" s="1"/>
  <c r="F25" i="7"/>
  <c r="F26" i="7"/>
  <c r="F27" i="7"/>
  <c r="F11" i="19"/>
  <c r="F13" i="19"/>
  <c r="F14" i="19"/>
  <c r="F15" i="19"/>
  <c r="F16" i="19"/>
  <c r="F17" i="19"/>
  <c r="F18" i="19"/>
  <c r="F20" i="19"/>
  <c r="F21" i="19"/>
  <c r="F22" i="19"/>
  <c r="F23" i="19"/>
  <c r="F24" i="19"/>
  <c r="F25" i="19"/>
  <c r="C32" i="17" l="1"/>
  <c r="E32" i="17"/>
  <c r="F25" i="8"/>
  <c r="F26" i="8"/>
  <c r="D24" i="8"/>
  <c r="D28" i="8" s="1"/>
  <c r="E24" i="8"/>
  <c r="E28" i="8" s="1"/>
  <c r="C28" i="8"/>
  <c r="E12" i="8"/>
  <c r="F12" i="8" s="1"/>
  <c r="K18" i="17"/>
  <c r="K19" i="17"/>
  <c r="K20" i="17"/>
  <c r="K21" i="17"/>
  <c r="K22" i="17"/>
  <c r="K23" i="17"/>
  <c r="K24" i="17"/>
  <c r="K25" i="17"/>
  <c r="I29" i="17"/>
  <c r="J29" i="17"/>
  <c r="H29" i="17"/>
  <c r="K7" i="17"/>
  <c r="K8" i="17"/>
  <c r="K9" i="17"/>
  <c r="K10" i="17"/>
  <c r="K11" i="17"/>
  <c r="K6" i="17"/>
  <c r="I17" i="17"/>
  <c r="J17" i="17"/>
  <c r="J30" i="17" s="1"/>
  <c r="J32" i="17" s="1"/>
  <c r="F27" i="8"/>
  <c r="F23" i="8"/>
  <c r="F22" i="8"/>
  <c r="F20" i="8"/>
  <c r="F19" i="8"/>
  <c r="F18" i="8"/>
  <c r="E17" i="8"/>
  <c r="D17" i="8"/>
  <c r="C17" i="8"/>
  <c r="F16" i="8"/>
  <c r="F14" i="8"/>
  <c r="F11" i="8"/>
  <c r="F10" i="8"/>
  <c r="F9" i="8"/>
  <c r="F8" i="8"/>
  <c r="D7" i="8"/>
  <c r="C7" i="8"/>
  <c r="F22" i="7"/>
  <c r="F23" i="7"/>
  <c r="F24" i="7"/>
  <c r="D28" i="7"/>
  <c r="E28" i="7"/>
  <c r="C28" i="7"/>
  <c r="F18" i="7"/>
  <c r="F19" i="7"/>
  <c r="D17" i="7"/>
  <c r="C17" i="7"/>
  <c r="F16" i="7"/>
  <c r="F8" i="7"/>
  <c r="F9" i="7"/>
  <c r="F10" i="7"/>
  <c r="F11" i="7"/>
  <c r="F12" i="7"/>
  <c r="E7" i="7"/>
  <c r="E21" i="7" s="1"/>
  <c r="D26" i="19"/>
  <c r="E26" i="19"/>
  <c r="C26" i="19"/>
  <c r="E8" i="19"/>
  <c r="E19" i="19" s="1"/>
  <c r="D8" i="19"/>
  <c r="D19" i="19" s="1"/>
  <c r="F20" i="7"/>
  <c r="F13" i="7"/>
  <c r="F8" i="17"/>
  <c r="F6" i="17"/>
  <c r="F7" i="17"/>
  <c r="F9" i="17"/>
  <c r="D10" i="17"/>
  <c r="D17" i="17" s="1"/>
  <c r="D30" i="17" s="1"/>
  <c r="D32" i="17" s="1"/>
  <c r="E7" i="8" l="1"/>
  <c r="E21" i="8" s="1"/>
  <c r="E29" i="8" s="1"/>
  <c r="F7" i="7"/>
  <c r="F32" i="17"/>
  <c r="F10" i="17"/>
  <c r="F17" i="7"/>
  <c r="I30" i="17"/>
  <c r="C21" i="7"/>
  <c r="F21" i="7" s="1"/>
  <c r="C21" i="8"/>
  <c r="C29" i="8" s="1"/>
  <c r="F30" i="17"/>
  <c r="E29" i="7"/>
  <c r="E31" i="7" s="1"/>
  <c r="D21" i="8"/>
  <c r="D29" i="8" s="1"/>
  <c r="H30" i="17"/>
  <c r="H32" i="17" s="1"/>
  <c r="K29" i="17"/>
  <c r="I32" i="17"/>
  <c r="F24" i="8"/>
  <c r="F28" i="8"/>
  <c r="F17" i="8"/>
  <c r="D21" i="7"/>
  <c r="D31" i="7" s="1"/>
  <c r="F28" i="7"/>
  <c r="E27" i="19"/>
  <c r="E29" i="19" s="1"/>
  <c r="F26" i="19"/>
  <c r="D27" i="19"/>
  <c r="D29" i="19" s="1"/>
  <c r="K17" i="17"/>
  <c r="F13" i="8"/>
  <c r="F17" i="17"/>
  <c r="F7" i="19"/>
  <c r="F7" i="8" l="1"/>
  <c r="C29" i="7"/>
  <c r="C31" i="7" s="1"/>
  <c r="F21" i="8"/>
  <c r="F29" i="8" s="1"/>
  <c r="F30" i="8" s="1"/>
  <c r="K30" i="17"/>
  <c r="K32" i="17"/>
  <c r="F10" i="19"/>
  <c r="C8" i="19"/>
  <c r="C19" i="19" s="1"/>
  <c r="C27" i="19" s="1"/>
  <c r="F27" i="19" l="1"/>
  <c r="C29" i="19"/>
  <c r="F29" i="19" s="1"/>
  <c r="F29" i="7"/>
  <c r="F31" i="7" s="1"/>
  <c r="F19" i="19"/>
  <c r="F8" i="19"/>
  <c r="F30" i="19" l="1"/>
  <c r="C17" i="34" l="1"/>
  <c r="C25" i="34" s="1"/>
  <c r="D17" i="34"/>
  <c r="F17" i="34"/>
  <c r="F25" i="34" s="1"/>
  <c r="G13" i="34"/>
  <c r="E17" i="34"/>
  <c r="E25" i="34" s="1"/>
  <c r="G17" i="34" l="1"/>
  <c r="D25" i="34"/>
  <c r="G25" i="34" s="1"/>
</calcChain>
</file>

<file path=xl/sharedStrings.xml><?xml version="1.0" encoding="utf-8"?>
<sst xmlns="http://schemas.openxmlformats.org/spreadsheetml/2006/main" count="757" uniqueCount="302">
  <si>
    <t>Céltartalék</t>
  </si>
  <si>
    <t>Általános tartalék</t>
  </si>
  <si>
    <t>Tartalék mindösszesen:</t>
  </si>
  <si>
    <t>Összesen:</t>
  </si>
  <si>
    <t>Működési célú pénzeszköz átadás összesen:</t>
  </si>
  <si>
    <t>teljes munkaidős</t>
  </si>
  <si>
    <t>részmunkaidős</t>
  </si>
  <si>
    <t>Személyi juttatások</t>
  </si>
  <si>
    <t>Munkaadókat terhelő járulékok és szociális hozzájárulási adó</t>
  </si>
  <si>
    <t>Tartalékok</t>
  </si>
  <si>
    <t>Kiemelt előirányzat megnevezése</t>
  </si>
  <si>
    <t>Munkaadót terhelő járulékok és szociális hozzájárulási adó</t>
  </si>
  <si>
    <t>Dologi kiadások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</si>
  <si>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</si>
  <si>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</si>
  <si>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</si>
  <si>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</si>
  <si>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</si>
  <si>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</si>
  <si>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</si>
  <si>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</si>
  <si>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</si>
  <si>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</si>
  <si>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</si>
  <si>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</si>
  <si>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</si>
  <si>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Sorszám</t>
  </si>
  <si>
    <t>Megnevezés</t>
  </si>
  <si>
    <t>adatok ezer Ft-ban</t>
  </si>
  <si>
    <t xml:space="preserve">Személyi juttatások </t>
  </si>
  <si>
    <t>álláshely</t>
  </si>
  <si>
    <t>tőketörlesztés</t>
  </si>
  <si>
    <t>1.Intézmények egyéb sajátos bevételeiből</t>
  </si>
  <si>
    <t>adatok eter Ft-ban</t>
  </si>
  <si>
    <t xml:space="preserve">nincs </t>
  </si>
  <si>
    <t>adatok ezerFt</t>
  </si>
  <si>
    <t>kötelező feladat</t>
  </si>
  <si>
    <t>önként váll.feladat</t>
  </si>
  <si>
    <t>állami     feladat</t>
  </si>
  <si>
    <t>összesen:</t>
  </si>
  <si>
    <t>állami feladat</t>
  </si>
  <si>
    <t>önként vállalt feladat</t>
  </si>
  <si>
    <t>állami   feladat</t>
  </si>
  <si>
    <t>ssz</t>
  </si>
  <si>
    <t>önként vállalt feladatok</t>
  </si>
  <si>
    <t>állami    feladat</t>
  </si>
  <si>
    <t>Műk.célú pénzeszköz átadás háztartásoknak</t>
  </si>
  <si>
    <t>Műk.célú pénzeszköz átadás non-profit szervezeteknek</t>
  </si>
  <si>
    <t>Műk.célú pénzeszköz átadás egyháznak</t>
  </si>
  <si>
    <t>1. melléklet</t>
  </si>
  <si>
    <t>Budakörnyéki Önkormányzati Társulás és intézményének összevont</t>
  </si>
  <si>
    <t>Ellátottak pénzbeli juttatása</t>
  </si>
  <si>
    <t>2. Budakörnyéki Önkormányzati Társulás tartalékából</t>
  </si>
  <si>
    <t>HÍD (közalkalmazott)</t>
  </si>
  <si>
    <t xml:space="preserve">Kimutatás az Európai Uniós támogatásokkal megvalósuló projektekről </t>
  </si>
  <si>
    <t>tájékoztató adatok</t>
  </si>
  <si>
    <t>Beruházás előirányzata</t>
  </si>
  <si>
    <t>megjegyzés</t>
  </si>
  <si>
    <t>Bevételek</t>
  </si>
  <si>
    <t>Támogatás</t>
  </si>
  <si>
    <t>-ebből előleg</t>
  </si>
  <si>
    <t>Önrész</t>
  </si>
  <si>
    <t>-ebből támogatási szerődés szerint elszámolandó</t>
  </si>
  <si>
    <t>Kiadások</t>
  </si>
  <si>
    <t>Beruházás</t>
  </si>
  <si>
    <t>Szolgáltatások költsége</t>
  </si>
  <si>
    <t>-ebből projekt előkészítés</t>
  </si>
  <si>
    <t>-ebből projekt menedzsment költsége</t>
  </si>
  <si>
    <t>Eszközbeszerzés</t>
  </si>
  <si>
    <t>Tájékoztató adatok az Áht. 24.§ (4) bekezdése alapján</t>
  </si>
  <si>
    <t>Társulás működési támogatásai (állami)</t>
  </si>
  <si>
    <t>Működési célú támogatások államháztartáson belülről</t>
  </si>
  <si>
    <t>2.1</t>
  </si>
  <si>
    <t>egyéb működési célú támogatások bevételei</t>
  </si>
  <si>
    <t>-önkormányzattól -HÍD</t>
  </si>
  <si>
    <t>2.11</t>
  </si>
  <si>
    <t>2.12</t>
  </si>
  <si>
    <t>2.2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</si>
  <si>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</si>
  <si>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</si>
  <si>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</si>
  <si>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</si>
  <si>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</si>
  <si>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</si>
  <si>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</si>
  <si>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>Hitel-,kölcsönfelvétel államháztartáson kívülről</t>
  </si>
  <si>
    <t>Belföldi értékpapírok bevételei</t>
  </si>
  <si>
    <t>12.</t>
  </si>
  <si>
    <t>Maradvány igénybevétele</t>
  </si>
  <si>
    <t>13.</t>
  </si>
  <si>
    <t>Belföldi finanszírozás bevételei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</si>
  <si>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</si>
  <si>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</si>
  <si>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</si>
  <si>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</si>
  <si>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</si>
  <si>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</si>
  <si>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</si>
  <si>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</t>
  </si>
  <si>
    <t>Működési költségvetés kiadásai</t>
  </si>
  <si>
    <t>1.1</t>
  </si>
  <si>
    <t>1.2</t>
  </si>
  <si>
    <t>1.3</t>
  </si>
  <si>
    <t>1.4</t>
  </si>
  <si>
    <t>1.5</t>
  </si>
  <si>
    <t>1.5.1</t>
  </si>
  <si>
    <t>Egyéb működési kiadáok</t>
  </si>
  <si>
    <t>1.6</t>
  </si>
  <si>
    <t>1.5.2</t>
  </si>
  <si>
    <t>ebből működési célú támogatások áll.házt.kívülre</t>
  </si>
  <si>
    <t>ebből működési célú támogatások áll.házt.belülre</t>
  </si>
  <si>
    <t>Felhalmozási költségvetés kiadásai</t>
  </si>
  <si>
    <t>2.3</t>
  </si>
  <si>
    <t>Egyéb felhalmozási kiadások</t>
  </si>
  <si>
    <t>KÖLTSÉGVETÉSI KIADÁSOK ÖSSZESEN:</t>
  </si>
  <si>
    <t>Hitel-,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</si>
  <si>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</si>
  <si>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</si>
  <si>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</si>
  <si>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</si>
  <si>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</si>
  <si>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6.1</t>
  </si>
  <si>
    <t>6.2</t>
  </si>
  <si>
    <t>ebből irányítószervi támogatás</t>
  </si>
  <si>
    <t>ebből pénzügyi lizing kiadásai</t>
  </si>
  <si>
    <t>Társulás működési támogatásai(állami)</t>
  </si>
  <si>
    <t>Egyéb működési célú kiadások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</si>
  <si>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</si>
  <si>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</si>
  <si>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</si>
  <si>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</si>
  <si>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 xml:space="preserve">Egyéb belső finanszírozási bevételek </t>
  </si>
  <si>
    <t>13.1</t>
  </si>
  <si>
    <t>13.2</t>
  </si>
  <si>
    <t>13.3</t>
  </si>
  <si>
    <t>13.4</t>
  </si>
  <si>
    <t>Hiány külső finanszírozásának bevételei</t>
  </si>
  <si>
    <t>14.1</t>
  </si>
  <si>
    <t>14.2</t>
  </si>
  <si>
    <t>14.3</t>
  </si>
  <si>
    <t>Likviditási célú hitelek, kölcsönök felvétele</t>
  </si>
  <si>
    <t>Értékpírok bevételei</t>
  </si>
  <si>
    <t>Egyéb külső finanszírozási bevételek</t>
  </si>
  <si>
    <t>MŰKÖDÉSI CÉLÚ KÖLTSÉGVETÉSI BEVÉTELEK ÖSSZESEN:</t>
  </si>
  <si>
    <t>MŰKÖDÉSI CÉLÚ  KÖLTSÉGVETÉSI KIADÁSOK ÖSSZESEN:</t>
  </si>
  <si>
    <t>MŰKÖDÉSI CÉLÚ FINANSZÍROZÁSI BEVÉTELEK ÖSSZESEN:</t>
  </si>
  <si>
    <t>BEVÉTEL ÖSSZESN:</t>
  </si>
  <si>
    <t>16</t>
  </si>
  <si>
    <t>17</t>
  </si>
  <si>
    <t>18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</si>
  <si>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</si>
  <si>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</si>
  <si>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</si>
  <si>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</si>
  <si>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</si>
  <si>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</si>
  <si>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</si>
  <si>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FINANSZÍROZÁSI KIADÁSOK ÖSSZESEN:</t>
  </si>
  <si>
    <t>KIADÁSOK ÖSSZESEN:</t>
  </si>
  <si>
    <t>Felhalmozási célú átvett pénzeszközök átvétele</t>
  </si>
  <si>
    <t>Egyéb felhalmozási célú bevételek</t>
  </si>
  <si>
    <t>FELHALMOZÁSI KÖLTSÉGVETÉSI KIADÁSOK ÖSSZESEN:</t>
  </si>
  <si>
    <t>FELHALMOZÁSI KÖLTSÉGVETÉSI BEVÉTELEK ÖSSZESEN:</t>
  </si>
  <si>
    <t>Hosszú lejáratú hitelek,kölcsönök felvétele</t>
  </si>
  <si>
    <t>Rövid lejáratú hitelek,kölcsönök felvétele</t>
  </si>
  <si>
    <t>Értékpírok kibocsátása</t>
  </si>
  <si>
    <t>FELHALMOZÁSI CÉLÚ FINANSZÍROZÁSI BEVÉTELEK ÖSSZESEN:</t>
  </si>
  <si>
    <t>BEVÉTEL ÖSSZESEN: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</si>
  <si>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</si>
  <si>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</si>
  <si>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</si>
  <si>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</si>
  <si>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Személyi juttatások K1</t>
  </si>
  <si>
    <t>Munkaadót terhelő járulékok és szociális hozz. adó K2</t>
  </si>
  <si>
    <t>Dologi kiadások K3</t>
  </si>
  <si>
    <t>Ellátottak pénzbeli juttatása K4</t>
  </si>
  <si>
    <t>Egyéb működési kiadáok K5</t>
  </si>
  <si>
    <t>Tartalékok K512</t>
  </si>
  <si>
    <t>Felújítások K7</t>
  </si>
  <si>
    <t>Egyéb felhalmozási kiadások K8</t>
  </si>
  <si>
    <t>KÖLTSÉGVETÉSI KIADÁSOK ÖSSZESEN: K1-K8</t>
  </si>
  <si>
    <t>Hitel-, kölcsöntörlesztés államháztartáson kívülre K911</t>
  </si>
  <si>
    <t>ebből irányítószervi támogatás K915</t>
  </si>
  <si>
    <t>Felhalmozási költségvetés kiadásai K5</t>
  </si>
  <si>
    <t>ebből pénzügyi lizing kiadásai K917</t>
  </si>
  <si>
    <t>Külföldi finanszírozás kiadásai K92</t>
  </si>
  <si>
    <t>FINANSZÍROZÁSI KIADÁSOK ÖSSZESEN: K9</t>
  </si>
  <si>
    <t>Társulás működési támogatásai (állami)B11</t>
  </si>
  <si>
    <t>Működési célú támogatások államháztartáson belülről B1</t>
  </si>
  <si>
    <t>Felhalmozási célú támogatások államháztartáson belülről B2</t>
  </si>
  <si>
    <t>Közhatalmi bevételek B3</t>
  </si>
  <si>
    <t>Működési bevételek B4</t>
  </si>
  <si>
    <t>Felhalmozási bevételek B5</t>
  </si>
  <si>
    <t>Működési célú átvett pénzeszközök B6</t>
  </si>
  <si>
    <t>Felhalmozási célú átvett pénzeszközök B7</t>
  </si>
  <si>
    <t>Hitel-,kölcsönfelvétel államháztartáson kívülről B811</t>
  </si>
  <si>
    <t>Belföldi értékpapírok bevételei B812</t>
  </si>
  <si>
    <t>Belföldi finanszírozás bevételei B81</t>
  </si>
  <si>
    <t>Külföldi finanszírozás bevételei B82</t>
  </si>
  <si>
    <t>Adóssághoz nem kapcsolódó származékos ügyletek bevételei B83</t>
  </si>
  <si>
    <t>FINANSZÍROZÁSI BEVÉTELEK ÖSSZESEN:B81-B82</t>
  </si>
  <si>
    <t>2.13</t>
  </si>
  <si>
    <t>-önkormányzattól</t>
  </si>
  <si>
    <t>Település</t>
  </si>
  <si>
    <t>Budajenő</t>
  </si>
  <si>
    <t>Budakeszi</t>
  </si>
  <si>
    <t>Herceghalom</t>
  </si>
  <si>
    <t>Nagykovácsi</t>
  </si>
  <si>
    <t>Páty</t>
  </si>
  <si>
    <t>Perbál</t>
  </si>
  <si>
    <t>Remeteszőlős</t>
  </si>
  <si>
    <t>Tök</t>
  </si>
  <si>
    <t>Összesen</t>
  </si>
  <si>
    <t>fő</t>
  </si>
  <si>
    <t>-finanszírozás</t>
  </si>
  <si>
    <t>Mindösszesen:</t>
  </si>
  <si>
    <t>Finanszírozás nélkül</t>
  </si>
  <si>
    <t>MINDÖSSZESEN:</t>
  </si>
  <si>
    <t>adatok eFt</t>
  </si>
  <si>
    <t>MINDÖSSZESEN</t>
  </si>
  <si>
    <t>18.</t>
  </si>
  <si>
    <t>19.</t>
  </si>
  <si>
    <t>Telki</t>
  </si>
  <si>
    <t>-önkormányzattól-Közterület felügyelet</t>
  </si>
  <si>
    <t>Budakörnyéki Közterület-felügyelet</t>
  </si>
  <si>
    <t>-önkormányzattól-Közterület-felügyelet</t>
  </si>
  <si>
    <t>-önkormányzattól - Közterület-felügyelet</t>
  </si>
  <si>
    <t>Budakörnyéki Önkormányzati Társulás</t>
  </si>
  <si>
    <t>Biatorbágy</t>
  </si>
  <si>
    <t>18.melléklet</t>
  </si>
  <si>
    <t>Lakosságsz.</t>
  </si>
  <si>
    <t>Tinnye</t>
  </si>
  <si>
    <t>-önkormányzattól-tagdíj+ügyelet hozzájárulás</t>
  </si>
  <si>
    <t>Pilisjászfalu</t>
  </si>
  <si>
    <t>HÍD hozzájárulás</t>
  </si>
  <si>
    <t>Összeg</t>
  </si>
  <si>
    <t>Orvosi Ügyelet hozzájárulás</t>
  </si>
  <si>
    <t>Közterület felügyelet hozzájárulás</t>
  </si>
  <si>
    <t>2019. év</t>
  </si>
  <si>
    <t>1.5.3</t>
  </si>
  <si>
    <t>ebből HÍD és Közterület-felügyelet átadott támogatás</t>
  </si>
  <si>
    <t>-önkormányzattól-tagdíj+ügyeleti díj</t>
  </si>
  <si>
    <t>1.5.3.</t>
  </si>
  <si>
    <t>ebből működési célú támogatások áll.házt.belülre - 3 gen Korányi</t>
  </si>
  <si>
    <t>ebből működési célú támogatások áll.házt.belülre - BudakesziPMH</t>
  </si>
  <si>
    <t>Beruházások K6 - 3 generáció</t>
  </si>
  <si>
    <t>Maradvány igénybevétele B812 - 3 generáció</t>
  </si>
  <si>
    <t>-ebből jelzőrendszeres HSG</t>
  </si>
  <si>
    <t>Budakörnyéki Önkormányzati Társulás  és intézménye 2020. évi működési  és felhalmozási kiadásai összesen kiemelt előirányzatonkénti bontásban</t>
  </si>
  <si>
    <t>2020. évi költségvetésének bevételei</t>
  </si>
  <si>
    <t>Budakörnyéki Önkormányzai Társulás 2020.  évi tartalékának részeletezése</t>
  </si>
  <si>
    <t>2020. évi eredeti előirányzat</t>
  </si>
  <si>
    <t>Budakkörnyéki Önkormányzati Társulás 2020.  évi kötelezettségei</t>
  </si>
  <si>
    <t>Budakörnyéki Önkormányzati Társulás 2020. évi működési célú pénzeszköz átadása államháztartáson kívülre, civil és egyéb szervezetek részére</t>
  </si>
  <si>
    <t xml:space="preserve">Budakörnyéki Önkormányzati Társulás 2020. évi közvetett támogatásai </t>
  </si>
  <si>
    <t>Budakörnyéki  Önkormányzati Társulás  és költségvetési szervének engedélyezett létszám kerete 2020-ban</t>
  </si>
  <si>
    <t>2020. január 1-én költségvetési létszám (fő)</t>
  </si>
  <si>
    <t>-önkormányzatoktól - HÍD</t>
  </si>
  <si>
    <t xml:space="preserve">2. melléklet </t>
  </si>
  <si>
    <t>Budakörnyéki Önkormányzati Társulás 2020. évi működési és felhalmozási bevételei és kiadásai kiemelt előirányzatonkénti bontásban</t>
  </si>
  <si>
    <t>HÍD Szociális és Gyermekjóléti Szolgálat 2020. évi működési és felhalmozási bevételei és kiadásai összesen kiemelt előirányzatonkénti bontásban</t>
  </si>
  <si>
    <t>Budakörnyéki Közterület-felügyelet 2020. évi működési és felhalmozási bevételei és kiadásai összesen kiemelt előirányzatonkénti bontásban</t>
  </si>
  <si>
    <t xml:space="preserve">6. melléklet </t>
  </si>
  <si>
    <t>7. melléklet</t>
  </si>
  <si>
    <t xml:space="preserve">8. melléklet </t>
  </si>
  <si>
    <t>9. melléklet</t>
  </si>
  <si>
    <t xml:space="preserve">10. melléklet </t>
  </si>
  <si>
    <t xml:space="preserve">                                                                                                                                                                                    11/A. melléklet </t>
  </si>
  <si>
    <t>11/B melléklet</t>
  </si>
  <si>
    <t>Budakörnyéki Önkormányzati Társulás és intézménye 2020. évi felhalmozási  bevételei és kiadásai</t>
  </si>
  <si>
    <t>Budakörnyéki Önkormányzati Társulás és intézménye 2020. évi működési  bevételei és kiadásai</t>
  </si>
  <si>
    <t xml:space="preserve">12.melléklet   </t>
  </si>
  <si>
    <t>13.melléklet</t>
  </si>
  <si>
    <t>14.melléklet</t>
  </si>
  <si>
    <t>Budakörnyéki Önkormányzati Társulás 2020. évi bevételi előirányzat felhasználási ütemterve</t>
  </si>
  <si>
    <t>2020.I.n.év</t>
  </si>
  <si>
    <t>2020.II.n.év</t>
  </si>
  <si>
    <t>2020-III.név</t>
  </si>
  <si>
    <t>2020.IV-n.év</t>
  </si>
  <si>
    <t>2020. Összesen</t>
  </si>
  <si>
    <t>Tájékoztató adatok  az Áht.24. § (4) bekezdése alapján                                                                                                      Budakörnyéki Önkormányzati Társulás 2020. évi kiadási előirányzat felhasználási ütemterve</t>
  </si>
  <si>
    <t>2020.I.név</t>
  </si>
  <si>
    <t>2020.II.név</t>
  </si>
  <si>
    <t>2020.III.név.</t>
  </si>
  <si>
    <t>2020.IV.n.év</t>
  </si>
  <si>
    <t>2020. összesen</t>
  </si>
  <si>
    <t>300.-Ft/fő</t>
  </si>
  <si>
    <t>A Budakörnyéki Önkormányzati Társulás tagtelepüléseinek 2020. évi tagdíjhozzájárulása (mely nem tartalmazza a Budakörnyéki Közterület-felügyelet költsége és a HÍD működéséhez történő hozzájárulást)</t>
  </si>
  <si>
    <t>+ szolgáltatás</t>
  </si>
  <si>
    <t>(+1 orvos)</t>
  </si>
  <si>
    <t>Ft/hó</t>
  </si>
  <si>
    <t>Kieső NEAK</t>
  </si>
  <si>
    <t>Fizetendő</t>
  </si>
  <si>
    <t>Lakosság szám 
(2018.01.01.)</t>
  </si>
  <si>
    <t>37 908 000,00</t>
  </si>
  <si>
    <t>3/A. melléklet</t>
  </si>
  <si>
    <t>3/B. melléklet</t>
  </si>
  <si>
    <t>5/B. melléklet</t>
  </si>
  <si>
    <t>4/B. melléklet</t>
  </si>
  <si>
    <t>4/A. melléklet</t>
  </si>
  <si>
    <t>5/A. melléklet</t>
  </si>
  <si>
    <t>Tagdíj 2020-ben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</si>
</sst>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Ft&quot;;[Red]\-#,##0\ &quot;Ft&quot;"/>
    <numFmt numFmtId="165" formatCode="#,##0.00\ &quot;Ft&quot;;[Red]\-#,##0.00\ &quot;Ft&quot;"/>
    <numFmt numFmtId="166" formatCode="#,##0\ &quot;Ft&quot;"/>
    <numFmt numFmtId="167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9" fillId="0" borderId="0" xfId="0" applyFont="1"/>
    <xf numFmtId="0" fontId="0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0" fillId="0" borderId="0" xfId="0" applyFont="1"/>
    <xf numFmtId="3" fontId="2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49" fontId="10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1" xfId="0" applyFont="1" applyBorder="1"/>
    <xf numFmtId="3" fontId="11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13" fillId="0" borderId="1" xfId="0" applyFont="1" applyBorder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/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0" fontId="0" fillId="0" borderId="0" xfId="0" applyBorder="1"/>
    <xf numFmtId="0" fontId="6" fillId="0" borderId="0" xfId="0" applyFont="1" applyAlignment="1">
      <alignment horizontal="center" wrapText="1"/>
    </xf>
    <xf numFmtId="0" fontId="6" fillId="0" borderId="1" xfId="0" applyFont="1" applyFill="1" applyBorder="1"/>
    <xf numFmtId="0" fontId="10" fillId="0" borderId="2" xfId="0" applyFont="1" applyBorder="1" applyAlignment="1">
      <alignment horizontal="center" wrapText="1"/>
    </xf>
    <xf numFmtId="3" fontId="10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3" fontId="10" fillId="0" borderId="0" xfId="0" applyNumberFormat="1" applyFont="1" applyBorder="1"/>
    <xf numFmtId="0" fontId="0" fillId="0" borderId="0" xfId="0" applyBorder="1" applyAlignment="1">
      <alignment wrapText="1"/>
    </xf>
    <xf numFmtId="3" fontId="11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8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3" fontId="0" fillId="0" borderId="1" xfId="0" applyNumberFormat="1" applyFont="1" applyBorder="1"/>
    <xf numFmtId="0" fontId="10" fillId="0" borderId="0" xfId="0" applyFont="1" applyAlignment="1"/>
    <xf numFmtId="0" fontId="6" fillId="0" borderId="0" xfId="0" applyFont="1" applyFill="1" applyBorder="1"/>
    <xf numFmtId="3" fontId="6" fillId="0" borderId="0" xfId="0" applyNumberFormat="1" applyFont="1" applyBorder="1" applyAlignment="1">
      <alignment horizontal="right"/>
    </xf>
    <xf numFmtId="0" fontId="8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/>
    <xf numFmtId="3" fontId="8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wrapText="1"/>
    </xf>
    <xf numFmtId="49" fontId="10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0" fillId="0" borderId="2" xfId="0" applyFont="1" applyBorder="1"/>
    <xf numFmtId="3" fontId="10" fillId="0" borderId="2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0" fillId="0" borderId="0" xfId="0" applyFont="1" applyBorder="1"/>
    <xf numFmtId="3" fontId="0" fillId="0" borderId="0" xfId="0" applyNumberFormat="1" applyFont="1" applyBorder="1"/>
    <xf numFmtId="3" fontId="8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" fontId="11" fillId="0" borderId="2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3" fontId="0" fillId="0" borderId="1" xfId="0" applyNumberFormat="1" applyBorder="1"/>
    <xf numFmtId="49" fontId="6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/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10" fillId="0" borderId="6" xfId="0" applyNumberFormat="1" applyFont="1" applyBorder="1"/>
    <xf numFmtId="3" fontId="11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left" vertical="center" wrapText="1"/>
    </xf>
    <xf numFmtId="3" fontId="10" fillId="0" borderId="7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/>
    <xf numFmtId="14" fontId="16" fillId="0" borderId="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66" fontId="16" fillId="0" borderId="12" xfId="0" applyNumberFormat="1" applyFont="1" applyBorder="1" applyAlignment="1">
      <alignment horizontal="center"/>
    </xf>
    <xf numFmtId="166" fontId="16" fillId="0" borderId="12" xfId="0" applyNumberFormat="1" applyFont="1" applyBorder="1"/>
    <xf numFmtId="0" fontId="18" fillId="0" borderId="13" xfId="0" applyFont="1" applyBorder="1"/>
    <xf numFmtId="3" fontId="18" fillId="0" borderId="14" xfId="0" applyNumberFormat="1" applyFont="1" applyBorder="1"/>
    <xf numFmtId="166" fontId="18" fillId="0" borderId="15" xfId="0" applyNumberFormat="1" applyFont="1" applyBorder="1"/>
    <xf numFmtId="0" fontId="17" fillId="0" borderId="0" xfId="0" applyFont="1"/>
    <xf numFmtId="3" fontId="20" fillId="0" borderId="0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5" fillId="0" borderId="0" xfId="0" applyFont="1" applyFill="1" applyBorder="1"/>
    <xf numFmtId="0" fontId="15" fillId="0" borderId="16" xfId="0" applyFont="1" applyFill="1" applyBorder="1"/>
    <xf numFmtId="0" fontId="15" fillId="0" borderId="17" xfId="0" applyFont="1" applyFill="1" applyBorder="1"/>
    <xf numFmtId="166" fontId="0" fillId="0" borderId="0" xfId="0" applyNumberFormat="1"/>
    <xf numFmtId="0" fontId="10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3" fontId="10" fillId="0" borderId="2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3" fontId="13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3" fontId="16" fillId="0" borderId="16" xfId="0" applyNumberFormat="1" applyFont="1" applyFill="1" applyBorder="1"/>
    <xf numFmtId="0" fontId="23" fillId="0" borderId="1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/>
    </xf>
    <xf numFmtId="165" fontId="21" fillId="0" borderId="25" xfId="0" applyNumberFormat="1" applyFont="1" applyBorder="1" applyAlignment="1">
      <alignment horizontal="right" vertical="center"/>
    </xf>
    <xf numFmtId="165" fontId="21" fillId="0" borderId="25" xfId="0" applyNumberFormat="1" applyFont="1" applyBorder="1" applyAlignment="1">
      <alignment horizontal="right" vertical="center" wrapText="1"/>
    </xf>
    <xf numFmtId="3" fontId="25" fillId="0" borderId="25" xfId="0" applyNumberFormat="1" applyFont="1" applyBorder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7" fillId="0" borderId="25" xfId="0" applyFont="1" applyBorder="1" applyAlignment="1">
      <alignment vertical="center" wrapText="1"/>
    </xf>
    <xf numFmtId="165" fontId="22" fillId="0" borderId="25" xfId="0" applyNumberFormat="1" applyFont="1" applyBorder="1" applyAlignment="1">
      <alignment horizontal="right" vertical="center"/>
    </xf>
    <xf numFmtId="165" fontId="22" fillId="0" borderId="25" xfId="0" applyNumberFormat="1" applyFont="1" applyBorder="1" applyAlignment="1">
      <alignment horizontal="right" vertical="center" wrapText="1"/>
    </xf>
    <xf numFmtId="0" fontId="23" fillId="0" borderId="25" xfId="0" applyFont="1" applyBorder="1" applyAlignment="1">
      <alignment horizontal="right" vertical="center"/>
    </xf>
    <xf numFmtId="0" fontId="26" fillId="0" borderId="21" xfId="0" applyFont="1" applyBorder="1" applyAlignment="1">
      <alignment vertical="center"/>
    </xf>
    <xf numFmtId="3" fontId="26" fillId="0" borderId="25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165" fontId="22" fillId="0" borderId="0" xfId="0" applyNumberFormat="1" applyFont="1" applyBorder="1" applyAlignment="1">
      <alignment horizontal="right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horizontal="right" vertical="center"/>
    </xf>
    <xf numFmtId="0" fontId="28" fillId="0" borderId="1" xfId="0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5" fillId="0" borderId="25" xfId="0" applyFont="1" applyBorder="1" applyAlignment="1">
      <alignment horizontal="right" vertical="center"/>
    </xf>
    <xf numFmtId="0" fontId="23" fillId="3" borderId="18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3" borderId="21" xfId="0" applyFont="1" applyFill="1" applyBorder="1" applyAlignment="1">
      <alignment vertical="center"/>
    </xf>
    <xf numFmtId="4" fontId="24" fillId="0" borderId="25" xfId="0" applyNumberFormat="1" applyFont="1" applyBorder="1" applyAlignment="1">
      <alignment horizontal="right" vertical="center"/>
    </xf>
    <xf numFmtId="0" fontId="23" fillId="3" borderId="21" xfId="0" applyFont="1" applyFill="1" applyBorder="1" applyAlignment="1">
      <alignment vertical="center"/>
    </xf>
    <xf numFmtId="3" fontId="10" fillId="0" borderId="26" xfId="0" applyNumberFormat="1" applyFont="1" applyFill="1" applyBorder="1"/>
    <xf numFmtId="3" fontId="10" fillId="0" borderId="26" xfId="0" applyNumberFormat="1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/>
    </xf>
    <xf numFmtId="167" fontId="0" fillId="0" borderId="0" xfId="0" applyNumberFormat="1"/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right"/>
    </xf>
    <xf numFmtId="0" fontId="0" fillId="0" borderId="0" xfId="0" applyBorder="1" applyAlignment="1"/>
    <xf numFmtId="0" fontId="11" fillId="0" borderId="0" xfId="0" applyFont="1" applyAlignment="1">
      <alignment horizontal="right"/>
    </xf>
    <xf numFmtId="0" fontId="17" fillId="0" borderId="0" xfId="0" applyFont="1" applyAlignment="1"/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10" fillId="0" borderId="5" xfId="0" applyFont="1" applyBorder="1" applyAlignment="1"/>
    <xf numFmtId="0" fontId="10" fillId="0" borderId="3" xfId="0" applyFont="1" applyBorder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10" zoomScale="175" zoomScaleNormal="100" zoomScaleSheetLayoutView="175" workbookViewId="0">
      <selection activeCell="C11" sqref="C11"/>
    </sheetView>
  </sheetViews>
  <sheetFormatPr defaultRowHeight="15" x14ac:dyDescent="0.25"/>
  <cols>
    <col min="1" max="1" width="5.28515625" style="2" customWidth="1"/>
    <col min="2" max="2" width="44.7109375" style="1" customWidth="1"/>
    <col min="3" max="3" width="11.28515625" customWidth="1"/>
    <col min="4" max="4" width="10" customWidth="1"/>
    <col min="5" max="5" width="10.28515625" customWidth="1"/>
    <col min="6" max="6" width="11" customWidth="1"/>
  </cols>
  <sheetData>
    <row r="1" spans="1:6" x14ac:dyDescent="0.25">
      <c r="A1" s="27"/>
      <c r="B1" s="28"/>
      <c r="C1" s="223" t="s">
        <v>49</v>
      </c>
      <c r="D1" s="224"/>
      <c r="E1" s="224"/>
      <c r="F1" s="224"/>
    </row>
    <row r="2" spans="1:6" x14ac:dyDescent="0.25">
      <c r="A2" s="27"/>
      <c r="B2" s="28"/>
      <c r="C2" s="29"/>
    </row>
    <row r="3" spans="1:6" x14ac:dyDescent="0.25">
      <c r="A3" s="221" t="s">
        <v>50</v>
      </c>
      <c r="B3" s="222"/>
      <c r="C3" s="222"/>
    </row>
    <row r="4" spans="1:6" x14ac:dyDescent="0.25">
      <c r="A4" s="27"/>
      <c r="B4" s="133" t="s">
        <v>249</v>
      </c>
      <c r="C4" s="29"/>
    </row>
    <row r="5" spans="1:6" x14ac:dyDescent="0.25">
      <c r="C5" s="3"/>
      <c r="F5" s="29" t="s">
        <v>35</v>
      </c>
    </row>
    <row r="6" spans="1:6" ht="22.5" x14ac:dyDescent="0.25">
      <c r="A6" s="143" t="s">
        <v>26</v>
      </c>
      <c r="B6" s="144" t="s">
        <v>27</v>
      </c>
      <c r="C6" s="144" t="s">
        <v>36</v>
      </c>
      <c r="D6" s="144" t="s">
        <v>37</v>
      </c>
      <c r="E6" s="144" t="s">
        <v>38</v>
      </c>
      <c r="F6" s="143" t="s">
        <v>39</v>
      </c>
    </row>
    <row r="7" spans="1:6" x14ac:dyDescent="0.25">
      <c r="A7" s="24">
        <v>1</v>
      </c>
      <c r="B7" s="25" t="s">
        <v>70</v>
      </c>
      <c r="C7" s="26">
        <v>1484</v>
      </c>
      <c r="D7" s="26">
        <v>0</v>
      </c>
      <c r="E7" s="40">
        <v>0</v>
      </c>
      <c r="F7" s="26">
        <f>C7+D7+E7</f>
        <v>1484</v>
      </c>
    </row>
    <row r="8" spans="1:6" x14ac:dyDescent="0.25">
      <c r="A8" s="24">
        <v>2</v>
      </c>
      <c r="B8" s="31" t="s">
        <v>71</v>
      </c>
      <c r="C8" s="34">
        <f>C9</f>
        <v>303894</v>
      </c>
      <c r="D8" s="34">
        <f>D9</f>
        <v>0</v>
      </c>
      <c r="E8" s="34">
        <f>E9</f>
        <v>0</v>
      </c>
      <c r="F8" s="26">
        <f>C8+D8+E8</f>
        <v>303894</v>
      </c>
    </row>
    <row r="9" spans="1:6" x14ac:dyDescent="0.25">
      <c r="A9" s="102" t="s">
        <v>72</v>
      </c>
      <c r="B9" s="30" t="s">
        <v>73</v>
      </c>
      <c r="C9" s="34">
        <f>C10+C11+C12</f>
        <v>303894</v>
      </c>
      <c r="D9" s="34">
        <f>D10+D11</f>
        <v>0</v>
      </c>
      <c r="E9" s="34">
        <f>E10+E11</f>
        <v>0</v>
      </c>
      <c r="F9" s="26">
        <f>C9+D9+E9</f>
        <v>303894</v>
      </c>
    </row>
    <row r="10" spans="1:6" x14ac:dyDescent="0.25">
      <c r="A10" s="102" t="s">
        <v>75</v>
      </c>
      <c r="B10" s="30" t="s">
        <v>257</v>
      </c>
      <c r="C10" s="35">
        <f>232737</f>
        <v>232737</v>
      </c>
      <c r="D10" s="40">
        <v>0</v>
      </c>
      <c r="E10" s="40">
        <v>0</v>
      </c>
      <c r="F10" s="26">
        <f t="shared" ref="F10:F28" si="0">C10+D10+E10</f>
        <v>232737</v>
      </c>
    </row>
    <row r="11" spans="1:6" x14ac:dyDescent="0.25">
      <c r="A11" s="102" t="s">
        <v>76</v>
      </c>
      <c r="B11" s="30" t="s">
        <v>241</v>
      </c>
      <c r="C11" s="35">
        <v>33249</v>
      </c>
      <c r="D11" s="40">
        <v>0</v>
      </c>
      <c r="E11" s="40">
        <v>0</v>
      </c>
      <c r="F11" s="26">
        <f t="shared" si="0"/>
        <v>33249</v>
      </c>
    </row>
    <row r="12" spans="1:6" x14ac:dyDescent="0.25">
      <c r="A12" s="102" t="s">
        <v>201</v>
      </c>
      <c r="B12" s="30" t="s">
        <v>225</v>
      </c>
      <c r="C12" s="35">
        <v>37908</v>
      </c>
      <c r="D12" s="40">
        <v>0</v>
      </c>
      <c r="E12" s="40">
        <v>0</v>
      </c>
      <c r="F12" s="26">
        <f t="shared" si="0"/>
        <v>37908</v>
      </c>
    </row>
    <row r="13" spans="1:6" ht="15.75" customHeight="1" x14ac:dyDescent="0.25">
      <c r="A13" s="102" t="s">
        <v>17</v>
      </c>
      <c r="B13" s="31" t="s">
        <v>78</v>
      </c>
      <c r="C13" s="34">
        <v>0</v>
      </c>
      <c r="D13" s="40">
        <v>0</v>
      </c>
      <c r="E13" s="40">
        <v>0</v>
      </c>
      <c r="F13" s="26">
        <f t="shared" si="0"/>
        <v>0</v>
      </c>
    </row>
    <row r="14" spans="1:6" x14ac:dyDescent="0.25">
      <c r="A14" s="102" t="s">
        <v>18</v>
      </c>
      <c r="B14" s="31" t="s">
        <v>79</v>
      </c>
      <c r="C14" s="35">
        <v>2594</v>
      </c>
      <c r="D14" s="40">
        <v>0</v>
      </c>
      <c r="E14" s="40">
        <v>0</v>
      </c>
      <c r="F14" s="26">
        <f t="shared" si="0"/>
        <v>2594</v>
      </c>
    </row>
    <row r="15" spans="1:6" x14ac:dyDescent="0.25">
      <c r="A15" s="102" t="s">
        <v>19</v>
      </c>
      <c r="B15" s="31" t="s">
        <v>80</v>
      </c>
      <c r="C15" s="35">
        <v>7815</v>
      </c>
      <c r="D15" s="40">
        <v>0</v>
      </c>
      <c r="E15" s="40">
        <v>0</v>
      </c>
      <c r="F15" s="26">
        <f t="shared" si="0"/>
        <v>7815</v>
      </c>
    </row>
    <row r="16" spans="1:6" x14ac:dyDescent="0.25">
      <c r="A16" s="102" t="s">
        <v>20</v>
      </c>
      <c r="B16" s="31" t="s">
        <v>81</v>
      </c>
      <c r="C16" s="34">
        <v>0</v>
      </c>
      <c r="D16" s="40">
        <v>0</v>
      </c>
      <c r="E16" s="40">
        <v>0</v>
      </c>
      <c r="F16" s="26">
        <f t="shared" si="0"/>
        <v>0</v>
      </c>
    </row>
    <row r="17" spans="1:6" x14ac:dyDescent="0.25">
      <c r="A17" s="102" t="s">
        <v>21</v>
      </c>
      <c r="B17" s="31" t="s">
        <v>82</v>
      </c>
      <c r="C17" s="35">
        <v>0</v>
      </c>
      <c r="D17" s="40">
        <v>0</v>
      </c>
      <c r="E17" s="40">
        <v>0</v>
      </c>
      <c r="F17" s="26">
        <f t="shared" si="0"/>
        <v>0</v>
      </c>
    </row>
    <row r="18" spans="1:6" x14ac:dyDescent="0.25">
      <c r="A18" s="102" t="s">
        <v>22</v>
      </c>
      <c r="B18" s="31" t="s">
        <v>83</v>
      </c>
      <c r="C18" s="35">
        <v>0</v>
      </c>
      <c r="D18" s="40">
        <v>0</v>
      </c>
      <c r="E18" s="40">
        <v>0</v>
      </c>
      <c r="F18" s="26">
        <f t="shared" si="0"/>
        <v>0</v>
      </c>
    </row>
    <row r="19" spans="1:6" x14ac:dyDescent="0.25">
      <c r="A19" s="102" t="s">
        <v>23</v>
      </c>
      <c r="B19" s="31" t="s">
        <v>84</v>
      </c>
      <c r="C19" s="34">
        <f>C7+C8+C13+C14+C15+C16+C17+C18</f>
        <v>315787</v>
      </c>
      <c r="D19" s="34">
        <f>D7+D8+D13+D14+D15+D16+D17+D18</f>
        <v>0</v>
      </c>
      <c r="E19" s="34">
        <f>E7+E8+E13+E14+E15+E16+E17+E18</f>
        <v>0</v>
      </c>
      <c r="F19" s="26">
        <f t="shared" si="0"/>
        <v>315787</v>
      </c>
    </row>
    <row r="20" spans="1:6" x14ac:dyDescent="0.25">
      <c r="A20" s="102" t="s">
        <v>24</v>
      </c>
      <c r="B20" s="31" t="s">
        <v>85</v>
      </c>
      <c r="C20" s="34">
        <v>0</v>
      </c>
      <c r="D20" s="34">
        <v>0</v>
      </c>
      <c r="E20" s="34">
        <v>0</v>
      </c>
      <c r="F20" s="26">
        <f t="shared" si="0"/>
        <v>0</v>
      </c>
    </row>
    <row r="21" spans="1:6" x14ac:dyDescent="0.25">
      <c r="A21" s="102" t="s">
        <v>25</v>
      </c>
      <c r="B21" s="31" t="s">
        <v>86</v>
      </c>
      <c r="C21" s="35">
        <v>0</v>
      </c>
      <c r="D21" s="35">
        <v>0</v>
      </c>
      <c r="E21" s="40">
        <v>0</v>
      </c>
      <c r="F21" s="26">
        <f t="shared" si="0"/>
        <v>0</v>
      </c>
    </row>
    <row r="22" spans="1:6" ht="15" customHeight="1" x14ac:dyDescent="0.25">
      <c r="A22" s="102" t="s">
        <v>87</v>
      </c>
      <c r="B22" s="31" t="s">
        <v>88</v>
      </c>
      <c r="C22" s="35">
        <v>39435</v>
      </c>
      <c r="D22" s="40">
        <v>0</v>
      </c>
      <c r="E22" s="40">
        <v>0</v>
      </c>
      <c r="F22" s="26">
        <f t="shared" si="0"/>
        <v>39435</v>
      </c>
    </row>
    <row r="23" spans="1:6" ht="15" customHeight="1" x14ac:dyDescent="0.25">
      <c r="A23" s="102" t="s">
        <v>89</v>
      </c>
      <c r="B23" s="31" t="s">
        <v>90</v>
      </c>
      <c r="C23" s="35">
        <v>270645</v>
      </c>
      <c r="D23" s="40">
        <v>0</v>
      </c>
      <c r="E23" s="40">
        <v>0</v>
      </c>
      <c r="F23" s="26">
        <f t="shared" si="0"/>
        <v>270645</v>
      </c>
    </row>
    <row r="24" spans="1:6" ht="15" customHeight="1" x14ac:dyDescent="0.25">
      <c r="A24" s="102" t="s">
        <v>91</v>
      </c>
      <c r="B24" s="31" t="s">
        <v>92</v>
      </c>
      <c r="C24" s="35">
        <v>0</v>
      </c>
      <c r="D24" s="40">
        <v>0</v>
      </c>
      <c r="E24" s="40">
        <v>0</v>
      </c>
      <c r="F24" s="26">
        <f t="shared" si="0"/>
        <v>0</v>
      </c>
    </row>
    <row r="25" spans="1:6" ht="15" customHeight="1" x14ac:dyDescent="0.25">
      <c r="A25" s="102" t="s">
        <v>93</v>
      </c>
      <c r="B25" s="31" t="s">
        <v>94</v>
      </c>
      <c r="C25" s="35">
        <v>0</v>
      </c>
      <c r="D25" s="40">
        <v>0</v>
      </c>
      <c r="E25" s="40">
        <v>0</v>
      </c>
      <c r="F25" s="26">
        <f t="shared" si="0"/>
        <v>0</v>
      </c>
    </row>
    <row r="26" spans="1:6" ht="15" customHeight="1" x14ac:dyDescent="0.25">
      <c r="A26" s="102" t="s">
        <v>95</v>
      </c>
      <c r="B26" s="31" t="s">
        <v>96</v>
      </c>
      <c r="C26" s="34">
        <f>C20+C21+C22+C23+C24+C25</f>
        <v>310080</v>
      </c>
      <c r="D26" s="34">
        <f>D20+D21+D22+D23+D24+D25</f>
        <v>0</v>
      </c>
      <c r="E26" s="34">
        <f>E20+E21+E22+E23+E24+E25</f>
        <v>0</v>
      </c>
      <c r="F26" s="26">
        <f t="shared" si="0"/>
        <v>310080</v>
      </c>
    </row>
    <row r="27" spans="1:6" ht="17.25" customHeight="1" x14ac:dyDescent="0.25">
      <c r="A27" s="102" t="s">
        <v>97</v>
      </c>
      <c r="B27" s="103" t="s">
        <v>98</v>
      </c>
      <c r="C27" s="34">
        <f>C19+C26</f>
        <v>625867</v>
      </c>
      <c r="D27" s="34">
        <f>D19+D26</f>
        <v>0</v>
      </c>
      <c r="E27" s="34">
        <f>E19+E26</f>
        <v>0</v>
      </c>
      <c r="F27" s="26">
        <f>C27+D27+E27</f>
        <v>625867</v>
      </c>
    </row>
    <row r="28" spans="1:6" x14ac:dyDescent="0.25">
      <c r="A28" s="102" t="s">
        <v>220</v>
      </c>
      <c r="B28" s="31" t="s">
        <v>214</v>
      </c>
      <c r="C28" s="45">
        <v>270645</v>
      </c>
      <c r="D28" s="45">
        <v>0</v>
      </c>
      <c r="E28" s="45"/>
      <c r="F28" s="124">
        <f t="shared" si="0"/>
        <v>270645</v>
      </c>
    </row>
    <row r="29" spans="1:6" ht="15" customHeight="1" x14ac:dyDescent="0.25">
      <c r="A29" s="102" t="s">
        <v>221</v>
      </c>
      <c r="B29" s="36" t="s">
        <v>215</v>
      </c>
      <c r="C29" s="26">
        <f>C27-C28</f>
        <v>355222</v>
      </c>
      <c r="D29" s="26">
        <f>D27-D28</f>
        <v>0</v>
      </c>
      <c r="E29" s="26">
        <f>E27-E28</f>
        <v>0</v>
      </c>
      <c r="F29" s="26">
        <f>C29+D29+E29</f>
        <v>355222</v>
      </c>
    </row>
    <row r="30" spans="1:6" ht="18" customHeight="1" x14ac:dyDescent="0.25">
      <c r="A30" s="102"/>
      <c r="B30" s="31"/>
      <c r="C30" s="34"/>
      <c r="D30" s="34"/>
      <c r="E30" s="40"/>
      <c r="F30" s="26">
        <f>+F29-'2.2020.kiadás össz.'!F31</f>
        <v>0</v>
      </c>
    </row>
    <row r="31" spans="1:6" ht="24" customHeight="1" x14ac:dyDescent="0.25">
      <c r="A31" s="109"/>
      <c r="B31" s="104"/>
      <c r="C31" s="105"/>
      <c r="D31" s="54"/>
      <c r="E31" s="54"/>
      <c r="F31" s="54"/>
    </row>
    <row r="32" spans="1:6" x14ac:dyDescent="0.25">
      <c r="A32" s="51"/>
      <c r="B32" s="104"/>
      <c r="C32" s="105"/>
      <c r="D32" s="54"/>
      <c r="E32" s="54"/>
      <c r="F32" s="54"/>
    </row>
    <row r="33" spans="1:6" x14ac:dyDescent="0.25">
      <c r="A33" s="51"/>
      <c r="B33" s="104"/>
      <c r="C33" s="105"/>
      <c r="D33" s="54"/>
      <c r="E33" s="54"/>
      <c r="F33" s="54"/>
    </row>
    <row r="34" spans="1:6" ht="27" customHeight="1" x14ac:dyDescent="0.25">
      <c r="A34" s="51"/>
      <c r="B34" s="104"/>
      <c r="C34" s="105"/>
      <c r="D34" s="54"/>
      <c r="E34" s="54"/>
      <c r="F34" s="54"/>
    </row>
    <row r="35" spans="1:6" x14ac:dyDescent="0.25">
      <c r="A35" s="51"/>
      <c r="B35" s="110"/>
      <c r="C35" s="111"/>
      <c r="D35" s="54"/>
      <c r="E35" s="54"/>
      <c r="F35" s="54"/>
    </row>
    <row r="36" spans="1:6" x14ac:dyDescent="0.25">
      <c r="A36" s="51"/>
      <c r="B36" s="104"/>
      <c r="C36" s="105"/>
      <c r="D36" s="54"/>
      <c r="E36" s="54"/>
      <c r="F36" s="54"/>
    </row>
    <row r="37" spans="1:6" x14ac:dyDescent="0.25">
      <c r="A37" s="51"/>
      <c r="B37" s="104"/>
      <c r="C37" s="105"/>
      <c r="D37" s="54"/>
      <c r="E37" s="54"/>
      <c r="F37" s="54"/>
    </row>
    <row r="38" spans="1:6" x14ac:dyDescent="0.25">
      <c r="A38" s="51"/>
      <c r="B38" s="110"/>
      <c r="C38" s="111"/>
      <c r="D38" s="54"/>
      <c r="E38" s="54"/>
      <c r="F38" s="54"/>
    </row>
    <row r="39" spans="1:6" ht="16.5" customHeight="1" x14ac:dyDescent="0.25">
      <c r="A39" s="51"/>
      <c r="B39" s="110"/>
      <c r="C39" s="111"/>
      <c r="D39" s="54"/>
      <c r="E39" s="54"/>
      <c r="F39" s="54"/>
    </row>
    <row r="40" spans="1:6" x14ac:dyDescent="0.25">
      <c r="A40" s="51"/>
      <c r="B40" s="104"/>
      <c r="C40" s="105"/>
      <c r="D40" s="54"/>
      <c r="E40" s="54"/>
      <c r="F40" s="54"/>
    </row>
    <row r="41" spans="1:6" x14ac:dyDescent="0.25">
      <c r="A41" s="51"/>
      <c r="B41" s="104"/>
      <c r="C41" s="105"/>
      <c r="D41" s="54"/>
      <c r="E41" s="54"/>
      <c r="F41" s="54"/>
    </row>
    <row r="42" spans="1:6" ht="18.75" customHeight="1" x14ac:dyDescent="0.25">
      <c r="A42" s="51"/>
      <c r="B42" s="106"/>
      <c r="C42" s="56"/>
      <c r="D42" s="56"/>
      <c r="E42" s="54"/>
      <c r="F42" s="56"/>
    </row>
    <row r="43" spans="1:6" x14ac:dyDescent="0.25">
      <c r="A43" s="107"/>
      <c r="B43" s="108"/>
      <c r="C43" s="108"/>
      <c r="D43" s="41"/>
      <c r="E43" s="41"/>
      <c r="F43" s="41"/>
    </row>
    <row r="44" spans="1:6" x14ac:dyDescent="0.25">
      <c r="A44" s="107"/>
      <c r="B44" s="108"/>
      <c r="C44" s="108"/>
      <c r="D44" s="41"/>
      <c r="E44" s="41"/>
      <c r="F44" s="41"/>
    </row>
    <row r="45" spans="1:6" x14ac:dyDescent="0.25">
      <c r="A45" s="107"/>
      <c r="B45" s="55"/>
      <c r="C45" s="41"/>
      <c r="D45" s="41"/>
      <c r="E45" s="41"/>
      <c r="F45" s="41"/>
    </row>
  </sheetData>
  <mergeCells count="2">
    <mergeCell ref="A3:C3"/>
    <mergeCell ref="C1:F1"/>
  </mergeCells>
  <pageMargins left="0.35" right="0.47" top="0.39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1"/>
  <sheetViews>
    <sheetView view="pageBreakPreview" topLeftCell="A19" zoomScaleNormal="100" zoomScaleSheetLayoutView="100" workbookViewId="0">
      <selection activeCell="B7" sqref="B7:D22"/>
    </sheetView>
  </sheetViews>
  <sheetFormatPr defaultRowHeight="15" x14ac:dyDescent="0.25"/>
  <cols>
    <col min="2" max="2" width="21.5703125" bestFit="1" customWidth="1"/>
    <col min="3" max="3" width="18.5703125" customWidth="1"/>
    <col min="4" max="4" width="18" customWidth="1"/>
    <col min="5" max="5" width="16.5703125" bestFit="1" customWidth="1"/>
    <col min="6" max="6" width="15.7109375" bestFit="1" customWidth="1"/>
  </cols>
  <sheetData>
    <row r="2" spans="2:7" x14ac:dyDescent="0.25">
      <c r="D2" s="29" t="s">
        <v>229</v>
      </c>
    </row>
    <row r="3" spans="2:7" x14ac:dyDescent="0.25">
      <c r="G3" s="127"/>
    </row>
    <row r="4" spans="2:7" ht="15.75" customHeight="1" x14ac:dyDescent="0.25">
      <c r="B4" s="252" t="s">
        <v>287</v>
      </c>
      <c r="C4" s="252"/>
      <c r="D4" s="252"/>
      <c r="E4" s="252"/>
    </row>
    <row r="5" spans="2:7" ht="38.25" customHeight="1" x14ac:dyDescent="0.25">
      <c r="B5" s="252"/>
      <c r="C5" s="252"/>
      <c r="D5" s="252"/>
      <c r="E5" s="252"/>
    </row>
    <row r="6" spans="2:7" ht="16.5" thickBot="1" x14ac:dyDescent="0.3">
      <c r="B6" s="145"/>
      <c r="C6" s="145"/>
      <c r="D6" s="145"/>
      <c r="E6" s="145"/>
    </row>
    <row r="7" spans="2:7" ht="15.75" x14ac:dyDescent="0.25">
      <c r="B7" s="147" t="s">
        <v>203</v>
      </c>
      <c r="C7" s="179" t="s">
        <v>230</v>
      </c>
      <c r="D7" s="148" t="s">
        <v>301</v>
      </c>
    </row>
    <row r="8" spans="2:7" ht="15.75" x14ac:dyDescent="0.25">
      <c r="B8" s="149"/>
      <c r="C8" s="146">
        <v>43466</v>
      </c>
      <c r="D8" s="150" t="s">
        <v>286</v>
      </c>
    </row>
    <row r="9" spans="2:7" ht="15.75" x14ac:dyDescent="0.25">
      <c r="B9" s="151"/>
      <c r="C9" s="152" t="s">
        <v>213</v>
      </c>
      <c r="D9" s="153"/>
    </row>
    <row r="10" spans="2:7" ht="15.75" x14ac:dyDescent="0.25">
      <c r="B10" s="163" t="s">
        <v>228</v>
      </c>
      <c r="C10" s="180">
        <v>13692</v>
      </c>
      <c r="D10" s="154">
        <f>+C10*300</f>
        <v>4107600</v>
      </c>
    </row>
    <row r="11" spans="2:7" ht="15.75" x14ac:dyDescent="0.25">
      <c r="B11" s="163" t="s">
        <v>204</v>
      </c>
      <c r="C11" s="180">
        <v>2103</v>
      </c>
      <c r="D11" s="154">
        <f>+C11*300</f>
        <v>630900</v>
      </c>
    </row>
    <row r="12" spans="2:7" ht="15.75" x14ac:dyDescent="0.25">
      <c r="B12" s="163" t="s">
        <v>205</v>
      </c>
      <c r="C12" s="180">
        <v>15022</v>
      </c>
      <c r="D12" s="154">
        <f>+C12*300</f>
        <v>4506600</v>
      </c>
    </row>
    <row r="13" spans="2:7" ht="15.75" x14ac:dyDescent="0.25">
      <c r="B13" s="163" t="s">
        <v>206</v>
      </c>
      <c r="C13" s="180">
        <v>2615</v>
      </c>
      <c r="D13" s="154">
        <f>+C13*300</f>
        <v>784500</v>
      </c>
    </row>
    <row r="14" spans="2:7" ht="15.75" x14ac:dyDescent="0.25">
      <c r="B14" s="163" t="s">
        <v>207</v>
      </c>
      <c r="C14" s="180">
        <v>8407</v>
      </c>
      <c r="D14" s="154">
        <f>+C14*300</f>
        <v>2522100</v>
      </c>
      <c r="F14" s="41"/>
    </row>
    <row r="15" spans="2:7" ht="15.75" x14ac:dyDescent="0.25">
      <c r="B15" s="163" t="s">
        <v>208</v>
      </c>
      <c r="C15" s="180">
        <v>7925</v>
      </c>
      <c r="D15" s="154">
        <f t="shared" ref="D15:D21" si="0">+C15*300</f>
        <v>2377500</v>
      </c>
      <c r="F15" s="41"/>
    </row>
    <row r="16" spans="2:7" ht="15.75" x14ac:dyDescent="0.25">
      <c r="B16" s="163" t="s">
        <v>209</v>
      </c>
      <c r="C16" s="180">
        <v>2104</v>
      </c>
      <c r="D16" s="154">
        <f t="shared" si="0"/>
        <v>631200</v>
      </c>
      <c r="F16" s="41"/>
    </row>
    <row r="17" spans="2:6" ht="15.75" x14ac:dyDescent="0.25">
      <c r="B17" s="163" t="s">
        <v>233</v>
      </c>
      <c r="C17" s="180">
        <v>1743</v>
      </c>
      <c r="D17" s="154">
        <f t="shared" si="0"/>
        <v>522900</v>
      </c>
      <c r="F17" s="41"/>
    </row>
    <row r="18" spans="2:6" ht="15.75" x14ac:dyDescent="0.25">
      <c r="B18" s="163" t="s">
        <v>210</v>
      </c>
      <c r="C18" s="180">
        <v>1017</v>
      </c>
      <c r="D18" s="154">
        <f t="shared" si="0"/>
        <v>305100</v>
      </c>
      <c r="F18" s="41"/>
    </row>
    <row r="19" spans="2:6" ht="15.75" x14ac:dyDescent="0.25">
      <c r="B19" s="163" t="s">
        <v>222</v>
      </c>
      <c r="C19" s="180">
        <v>4230</v>
      </c>
      <c r="D19" s="154">
        <f t="shared" si="0"/>
        <v>1269000</v>
      </c>
      <c r="F19" s="41"/>
    </row>
    <row r="20" spans="2:6" ht="15.75" x14ac:dyDescent="0.25">
      <c r="B20" s="163" t="s">
        <v>231</v>
      </c>
      <c r="C20" s="180">
        <v>1803</v>
      </c>
      <c r="D20" s="154">
        <f t="shared" si="0"/>
        <v>540900</v>
      </c>
      <c r="F20" s="41"/>
    </row>
    <row r="21" spans="2:6" ht="16.5" thickBot="1" x14ac:dyDescent="0.3">
      <c r="B21" s="164" t="s">
        <v>211</v>
      </c>
      <c r="C21" s="180">
        <v>1409</v>
      </c>
      <c r="D21" s="154">
        <f t="shared" si="0"/>
        <v>422700</v>
      </c>
      <c r="F21" s="41"/>
    </row>
    <row r="22" spans="2:6" ht="16.5" thickBot="1" x14ac:dyDescent="0.3">
      <c r="B22" s="155" t="s">
        <v>212</v>
      </c>
      <c r="C22" s="156">
        <f>SUM(C10:C21)</f>
        <v>62070</v>
      </c>
      <c r="D22" s="157">
        <f>SUM(D10:D21)</f>
        <v>18621000</v>
      </c>
      <c r="F22" s="220"/>
    </row>
    <row r="24" spans="2:6" ht="15.75" x14ac:dyDescent="0.25">
      <c r="B24" s="162" t="s">
        <v>236</v>
      </c>
    </row>
    <row r="25" spans="2:6" ht="15.75" thickBot="1" x14ac:dyDescent="0.3"/>
    <row r="26" spans="2:6" s="17" customFormat="1" ht="15.75" x14ac:dyDescent="0.25">
      <c r="B26" s="181"/>
      <c r="C26" s="253" t="s">
        <v>293</v>
      </c>
      <c r="D26" s="182" t="s">
        <v>288</v>
      </c>
      <c r="E26" s="185" t="s">
        <v>291</v>
      </c>
      <c r="F26" s="253" t="s">
        <v>212</v>
      </c>
    </row>
    <row r="27" spans="2:6" s="17" customFormat="1" ht="15.75" x14ac:dyDescent="0.25">
      <c r="B27" s="191"/>
      <c r="C27" s="254"/>
      <c r="D27" s="183" t="s">
        <v>289</v>
      </c>
      <c r="E27" s="186" t="s">
        <v>290</v>
      </c>
      <c r="F27" s="256"/>
    </row>
    <row r="28" spans="2:6" s="17" customFormat="1" ht="16.5" thickBot="1" x14ac:dyDescent="0.3">
      <c r="B28" s="192"/>
      <c r="C28" s="255"/>
      <c r="D28" s="184" t="s">
        <v>290</v>
      </c>
      <c r="E28" s="193"/>
      <c r="F28" s="257"/>
    </row>
    <row r="29" spans="2:6" s="17" customFormat="1" ht="16.5" thickBot="1" x14ac:dyDescent="0.3">
      <c r="B29" s="187" t="s">
        <v>204</v>
      </c>
      <c r="C29" s="190">
        <v>1942</v>
      </c>
      <c r="D29" s="188">
        <v>37245.85</v>
      </c>
      <c r="E29" s="189">
        <v>44267.06</v>
      </c>
      <c r="F29" s="194">
        <f>SUM(D29:E29)</f>
        <v>81512.91</v>
      </c>
    </row>
    <row r="30" spans="2:6" s="17" customFormat="1" ht="16.5" thickBot="1" x14ac:dyDescent="0.3">
      <c r="B30" s="187" t="s">
        <v>205</v>
      </c>
      <c r="C30" s="190">
        <v>14330</v>
      </c>
      <c r="D30" s="188">
        <v>274836.78999999998</v>
      </c>
      <c r="E30" s="189">
        <v>326646.24</v>
      </c>
      <c r="F30" s="194">
        <f t="shared" ref="F30:F33" si="1">SUM(D30:E30)</f>
        <v>601483.03</v>
      </c>
    </row>
    <row r="31" spans="2:6" s="17" customFormat="1" ht="16.5" thickBot="1" x14ac:dyDescent="0.3">
      <c r="B31" s="187" t="s">
        <v>207</v>
      </c>
      <c r="C31" s="190">
        <v>7476</v>
      </c>
      <c r="D31" s="188">
        <v>150556.09</v>
      </c>
      <c r="E31" s="189">
        <v>178937.4</v>
      </c>
      <c r="F31" s="194">
        <f t="shared" si="1"/>
        <v>329493.49</v>
      </c>
    </row>
    <row r="32" spans="2:6" s="17" customFormat="1" ht="16.5" thickBot="1" x14ac:dyDescent="0.3">
      <c r="B32" s="187" t="s">
        <v>210</v>
      </c>
      <c r="C32" s="210">
        <v>915</v>
      </c>
      <c r="D32" s="188">
        <v>17548.89</v>
      </c>
      <c r="E32" s="189">
        <v>20857.03</v>
      </c>
      <c r="F32" s="194">
        <f t="shared" si="1"/>
        <v>38405.919999999998</v>
      </c>
    </row>
    <row r="33" spans="2:6" s="17" customFormat="1" ht="16.5" thickBot="1" x14ac:dyDescent="0.3">
      <c r="B33" s="187" t="s">
        <v>222</v>
      </c>
      <c r="C33" s="190">
        <v>4005</v>
      </c>
      <c r="D33" s="188">
        <v>76812.38</v>
      </c>
      <c r="E33" s="189">
        <v>91292.27</v>
      </c>
      <c r="F33" s="194">
        <f t="shared" si="1"/>
        <v>168104.65000000002</v>
      </c>
    </row>
    <row r="34" spans="2:6" s="17" customFormat="1" ht="16.5" thickBot="1" x14ac:dyDescent="0.3">
      <c r="B34" s="197" t="s">
        <v>3</v>
      </c>
      <c r="C34" s="198">
        <v>29042</v>
      </c>
      <c r="D34" s="194">
        <v>557000</v>
      </c>
      <c r="E34" s="195">
        <v>662000</v>
      </c>
      <c r="F34" s="194">
        <f>SUM(F29:F33)</f>
        <v>1219000</v>
      </c>
    </row>
    <row r="35" spans="2:6" s="17" customFormat="1" ht="15.75" x14ac:dyDescent="0.25">
      <c r="B35" s="199"/>
      <c r="C35" s="200"/>
      <c r="D35" s="201"/>
      <c r="E35" s="202"/>
      <c r="F35" s="201"/>
    </row>
    <row r="36" spans="2:6" s="17" customFormat="1" ht="15.75" x14ac:dyDescent="0.25">
      <c r="B36" s="199"/>
      <c r="C36" s="200"/>
      <c r="D36" s="201"/>
      <c r="E36" s="202"/>
      <c r="F36" s="201"/>
    </row>
    <row r="37" spans="2:6" s="17" customFormat="1" ht="15.75" x14ac:dyDescent="0.25">
      <c r="B37" s="161" t="s">
        <v>234</v>
      </c>
      <c r="C37" s="159"/>
      <c r="D37" s="160"/>
    </row>
    <row r="39" spans="2:6" ht="15.75" x14ac:dyDescent="0.25">
      <c r="B39" s="208" t="s">
        <v>203</v>
      </c>
      <c r="C39" s="209" t="s">
        <v>292</v>
      </c>
    </row>
    <row r="40" spans="2:6" x14ac:dyDescent="0.25">
      <c r="B40" s="203" t="s">
        <v>211</v>
      </c>
      <c r="C40" s="204">
        <v>2147601</v>
      </c>
    </row>
    <row r="41" spans="2:6" x14ac:dyDescent="0.25">
      <c r="B41" s="203" t="s">
        <v>204</v>
      </c>
      <c r="C41" s="204">
        <v>1194612</v>
      </c>
    </row>
    <row r="42" spans="2:6" x14ac:dyDescent="0.25">
      <c r="B42" s="203" t="s">
        <v>222</v>
      </c>
      <c r="C42" s="204">
        <v>463818</v>
      </c>
    </row>
    <row r="43" spans="2:6" x14ac:dyDescent="0.25">
      <c r="B43" s="203" t="s">
        <v>231</v>
      </c>
      <c r="C43" s="204">
        <v>2427820</v>
      </c>
    </row>
    <row r="44" spans="2:6" x14ac:dyDescent="0.25">
      <c r="B44" s="203" t="s">
        <v>210</v>
      </c>
      <c r="C44" s="204">
        <v>2286364</v>
      </c>
    </row>
    <row r="45" spans="2:6" x14ac:dyDescent="0.25">
      <c r="B45" s="203" t="s">
        <v>233</v>
      </c>
      <c r="C45" s="204">
        <v>2417022</v>
      </c>
    </row>
    <row r="46" spans="2:6" x14ac:dyDescent="0.25">
      <c r="B46" s="205" t="s">
        <v>205</v>
      </c>
      <c r="C46" s="206">
        <v>221798781</v>
      </c>
    </row>
    <row r="47" spans="2:6" x14ac:dyDescent="0.25">
      <c r="B47" s="203" t="s">
        <v>212</v>
      </c>
      <c r="C47" s="207">
        <f>SUM(C40:C46)</f>
        <v>232736018</v>
      </c>
    </row>
    <row r="50" spans="2:4" x14ac:dyDescent="0.25">
      <c r="B50" s="158" t="s">
        <v>237</v>
      </c>
    </row>
    <row r="51" spans="2:4" ht="15.75" thickBot="1" x14ac:dyDescent="0.3"/>
    <row r="52" spans="2:4" ht="16.5" thickBot="1" x14ac:dyDescent="0.3">
      <c r="B52" s="211" t="s">
        <v>203</v>
      </c>
      <c r="C52" s="212" t="s">
        <v>235</v>
      </c>
    </row>
    <row r="53" spans="2:4" ht="16.5" thickBot="1" x14ac:dyDescent="0.3">
      <c r="B53" s="213" t="s">
        <v>205</v>
      </c>
      <c r="C53" s="214">
        <v>6933000</v>
      </c>
    </row>
    <row r="54" spans="2:4" ht="16.5" thickBot="1" x14ac:dyDescent="0.3">
      <c r="B54" s="213" t="s">
        <v>207</v>
      </c>
      <c r="C54" s="214">
        <v>12516000</v>
      </c>
    </row>
    <row r="55" spans="2:4" ht="16.5" thickBot="1" x14ac:dyDescent="0.3">
      <c r="B55" s="213" t="s">
        <v>209</v>
      </c>
      <c r="C55" s="214">
        <v>3112000</v>
      </c>
    </row>
    <row r="56" spans="2:4" ht="16.5" thickBot="1" x14ac:dyDescent="0.3">
      <c r="B56" s="213" t="s">
        <v>204</v>
      </c>
      <c r="C56" s="214">
        <v>3050000</v>
      </c>
    </row>
    <row r="57" spans="2:4" ht="16.5" thickBot="1" x14ac:dyDescent="0.3">
      <c r="B57" s="213" t="s">
        <v>231</v>
      </c>
      <c r="C57" s="214">
        <v>3166000</v>
      </c>
    </row>
    <row r="58" spans="2:4" ht="16.5" thickBot="1" x14ac:dyDescent="0.3">
      <c r="B58" s="213" t="s">
        <v>228</v>
      </c>
      <c r="C58" s="214">
        <v>6020000</v>
      </c>
    </row>
    <row r="59" spans="2:4" ht="16.5" thickBot="1" x14ac:dyDescent="0.3">
      <c r="B59" s="213" t="s">
        <v>206</v>
      </c>
      <c r="C59" s="214">
        <v>3111000</v>
      </c>
    </row>
    <row r="60" spans="2:4" ht="16.5" thickBot="1" x14ac:dyDescent="0.3">
      <c r="B60" s="215" t="s">
        <v>3</v>
      </c>
      <c r="C60" s="196" t="s">
        <v>294</v>
      </c>
    </row>
    <row r="61" spans="2:4" x14ac:dyDescent="0.25">
      <c r="D61" s="165"/>
    </row>
  </sheetData>
  <mergeCells count="3">
    <mergeCell ref="B4:E5"/>
    <mergeCell ref="C26:C28"/>
    <mergeCell ref="F26:F28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19" zoomScale="130" zoomScaleNormal="100" zoomScaleSheetLayoutView="130" workbookViewId="0">
      <selection activeCell="F31" sqref="F31"/>
    </sheetView>
  </sheetViews>
  <sheetFormatPr defaultRowHeight="15" x14ac:dyDescent="0.25"/>
  <cols>
    <col min="1" max="1" width="5.7109375" customWidth="1"/>
    <col min="2" max="2" width="43" customWidth="1"/>
    <col min="3" max="3" width="10" customWidth="1"/>
    <col min="6" max="6" width="10" customWidth="1"/>
  </cols>
  <sheetData>
    <row r="1" spans="1:6" x14ac:dyDescent="0.25">
      <c r="A1" s="29"/>
      <c r="B1" s="223" t="s">
        <v>258</v>
      </c>
      <c r="C1" s="224"/>
      <c r="D1" s="224"/>
      <c r="E1" s="224"/>
      <c r="F1" s="224"/>
    </row>
    <row r="2" spans="1:6" x14ac:dyDescent="0.25">
      <c r="A2" s="29"/>
      <c r="B2" s="29"/>
      <c r="C2" s="29"/>
    </row>
    <row r="3" spans="1:6" ht="28.5" customHeight="1" x14ac:dyDescent="0.25">
      <c r="A3" s="225" t="s">
        <v>248</v>
      </c>
      <c r="B3" s="225"/>
      <c r="C3" s="225"/>
    </row>
    <row r="4" spans="1:6" ht="15" customHeight="1" x14ac:dyDescent="0.25">
      <c r="A4" s="42"/>
      <c r="B4" s="42"/>
      <c r="C4" s="42"/>
    </row>
    <row r="5" spans="1:6" x14ac:dyDescent="0.25">
      <c r="A5" s="29"/>
      <c r="B5" s="29"/>
      <c r="C5" s="47"/>
      <c r="D5" s="227" t="s">
        <v>28</v>
      </c>
      <c r="E5" s="227"/>
      <c r="F5" s="227"/>
    </row>
    <row r="6" spans="1:6" s="2" customFormat="1" ht="33.75" x14ac:dyDescent="0.25">
      <c r="A6" s="143" t="s">
        <v>26</v>
      </c>
      <c r="B6" s="143" t="s">
        <v>10</v>
      </c>
      <c r="C6" s="170" t="s">
        <v>36</v>
      </c>
      <c r="D6" s="144" t="s">
        <v>41</v>
      </c>
      <c r="E6" s="144" t="s">
        <v>42</v>
      </c>
      <c r="F6" s="144" t="s">
        <v>39</v>
      </c>
    </row>
    <row r="7" spans="1:6" s="2" customFormat="1" x14ac:dyDescent="0.25">
      <c r="A7" s="24" t="s">
        <v>15</v>
      </c>
      <c r="B7" s="112" t="s">
        <v>99</v>
      </c>
      <c r="C7" s="123">
        <f>C8+C9+C10+C11+C12+C16</f>
        <v>352532</v>
      </c>
      <c r="D7" s="123">
        <f>D8+D9+D10+D11+D12+D16</f>
        <v>2288</v>
      </c>
      <c r="E7" s="123">
        <f>E8+E9+E10+E11+E12+E16</f>
        <v>0</v>
      </c>
      <c r="F7" s="124">
        <f>C7+D7+E7</f>
        <v>354820</v>
      </c>
    </row>
    <row r="8" spans="1:6" x14ac:dyDescent="0.25">
      <c r="A8" s="102" t="s">
        <v>100</v>
      </c>
      <c r="B8" s="33" t="s">
        <v>29</v>
      </c>
      <c r="C8" s="45">
        <f>24502+174538+28312</f>
        <v>227352</v>
      </c>
      <c r="D8" s="33">
        <v>1080</v>
      </c>
      <c r="E8" s="33">
        <v>0</v>
      </c>
      <c r="F8" s="124">
        <f t="shared" ref="F8:F16" si="0">C8+D8+E8</f>
        <v>228432</v>
      </c>
    </row>
    <row r="9" spans="1:6" x14ac:dyDescent="0.25">
      <c r="A9" s="102" t="s">
        <v>101</v>
      </c>
      <c r="B9" s="33" t="s">
        <v>11</v>
      </c>
      <c r="C9" s="45">
        <f>4800+29632+4992</f>
        <v>39424</v>
      </c>
      <c r="D9" s="33">
        <v>210</v>
      </c>
      <c r="E9" s="33">
        <v>0</v>
      </c>
      <c r="F9" s="124">
        <f t="shared" si="0"/>
        <v>39634</v>
      </c>
    </row>
    <row r="10" spans="1:6" x14ac:dyDescent="0.25">
      <c r="A10" s="102" t="s">
        <v>102</v>
      </c>
      <c r="B10" s="33" t="s">
        <v>12</v>
      </c>
      <c r="C10" s="45">
        <f>28026+35350+7198</f>
        <v>70574</v>
      </c>
      <c r="D10" s="33">
        <v>998</v>
      </c>
      <c r="E10" s="33">
        <v>0</v>
      </c>
      <c r="F10" s="124">
        <f t="shared" si="0"/>
        <v>71572</v>
      </c>
    </row>
    <row r="11" spans="1:6" x14ac:dyDescent="0.25">
      <c r="A11" s="102" t="s">
        <v>103</v>
      </c>
      <c r="B11" s="33" t="s">
        <v>51</v>
      </c>
      <c r="C11" s="45">
        <v>0</v>
      </c>
      <c r="D11" s="33">
        <v>0</v>
      </c>
      <c r="E11" s="33">
        <v>0</v>
      </c>
      <c r="F11" s="124">
        <f t="shared" si="0"/>
        <v>0</v>
      </c>
    </row>
    <row r="12" spans="1:6" x14ac:dyDescent="0.25">
      <c r="A12" s="102" t="s">
        <v>104</v>
      </c>
      <c r="B12" s="33" t="s">
        <v>106</v>
      </c>
      <c r="C12" s="45">
        <f>+C13+C14+C15</f>
        <v>10226</v>
      </c>
      <c r="D12" s="45">
        <f>+D13+D14+D15</f>
        <v>0</v>
      </c>
      <c r="E12" s="45">
        <f>+E13+E14+E15</f>
        <v>0</v>
      </c>
      <c r="F12" s="124">
        <f t="shared" si="0"/>
        <v>10226</v>
      </c>
    </row>
    <row r="13" spans="1:6" x14ac:dyDescent="0.25">
      <c r="A13" s="102" t="s">
        <v>105</v>
      </c>
      <c r="B13" s="33" t="s">
        <v>109</v>
      </c>
      <c r="C13" s="45">
        <v>0</v>
      </c>
      <c r="D13" s="45">
        <v>0</v>
      </c>
      <c r="E13" s="45">
        <v>0</v>
      </c>
      <c r="F13" s="124">
        <f t="shared" si="0"/>
        <v>0</v>
      </c>
    </row>
    <row r="14" spans="1:6" x14ac:dyDescent="0.25">
      <c r="A14" s="102" t="s">
        <v>108</v>
      </c>
      <c r="B14" s="33" t="s">
        <v>110</v>
      </c>
      <c r="C14" s="45">
        <v>10226</v>
      </c>
      <c r="D14" s="45">
        <v>0</v>
      </c>
      <c r="E14" s="45">
        <v>0</v>
      </c>
      <c r="F14" s="124">
        <f t="shared" si="0"/>
        <v>10226</v>
      </c>
    </row>
    <row r="15" spans="1:6" x14ac:dyDescent="0.25">
      <c r="A15" s="102" t="s">
        <v>242</v>
      </c>
      <c r="B15" s="33" t="s">
        <v>240</v>
      </c>
      <c r="C15" s="45">
        <v>0</v>
      </c>
      <c r="D15" s="45">
        <v>0</v>
      </c>
      <c r="E15" s="45">
        <v>0</v>
      </c>
      <c r="F15" s="124">
        <f t="shared" si="0"/>
        <v>0</v>
      </c>
    </row>
    <row r="16" spans="1:6" x14ac:dyDescent="0.25">
      <c r="A16" s="102" t="s">
        <v>107</v>
      </c>
      <c r="B16" s="33" t="s">
        <v>9</v>
      </c>
      <c r="C16" s="45">
        <v>4956</v>
      </c>
      <c r="D16" s="33">
        <v>0</v>
      </c>
      <c r="E16" s="33">
        <v>0</v>
      </c>
      <c r="F16" s="124">
        <f t="shared" si="0"/>
        <v>4956</v>
      </c>
    </row>
    <row r="17" spans="1:7" x14ac:dyDescent="0.25">
      <c r="A17" s="102" t="s">
        <v>16</v>
      </c>
      <c r="B17" s="38" t="s">
        <v>111</v>
      </c>
      <c r="C17" s="125">
        <f>C20+C19+C18</f>
        <v>402</v>
      </c>
      <c r="D17" s="125">
        <f>D20+D19+D18</f>
        <v>0</v>
      </c>
      <c r="E17" s="125">
        <f>E20+E19+E18</f>
        <v>0</v>
      </c>
      <c r="F17" s="26">
        <f>C17+D17+E17</f>
        <v>402</v>
      </c>
    </row>
    <row r="18" spans="1:7" x14ac:dyDescent="0.25">
      <c r="A18" s="102" t="s">
        <v>72</v>
      </c>
      <c r="B18" s="81" t="s">
        <v>13</v>
      </c>
      <c r="C18" s="84">
        <f>174+228</f>
        <v>402</v>
      </c>
      <c r="D18" s="33">
        <v>0</v>
      </c>
      <c r="E18" s="33">
        <v>0</v>
      </c>
      <c r="F18" s="26">
        <f>C18+D18+E18</f>
        <v>402</v>
      </c>
    </row>
    <row r="19" spans="1:7" x14ac:dyDescent="0.25">
      <c r="A19" s="102" t="s">
        <v>77</v>
      </c>
      <c r="B19" s="81" t="s">
        <v>14</v>
      </c>
      <c r="C19" s="84">
        <v>0</v>
      </c>
      <c r="D19" s="84">
        <v>0</v>
      </c>
      <c r="E19" s="84">
        <v>0</v>
      </c>
      <c r="F19" s="26">
        <f>C19+D19+E19</f>
        <v>0</v>
      </c>
    </row>
    <row r="20" spans="1:7" x14ac:dyDescent="0.25">
      <c r="A20" s="102" t="s">
        <v>112</v>
      </c>
      <c r="B20" s="81" t="s">
        <v>113</v>
      </c>
      <c r="C20" s="84">
        <v>0</v>
      </c>
      <c r="D20" s="33">
        <v>0</v>
      </c>
      <c r="E20" s="33">
        <v>0</v>
      </c>
      <c r="F20" s="26">
        <f t="shared" ref="F20:F30" si="1">C20+D20+E20</f>
        <v>0</v>
      </c>
    </row>
    <row r="21" spans="1:7" x14ac:dyDescent="0.25">
      <c r="A21" s="102" t="s">
        <v>17</v>
      </c>
      <c r="B21" s="43" t="s">
        <v>114</v>
      </c>
      <c r="C21" s="46">
        <f>C7+C17</f>
        <v>352934</v>
      </c>
      <c r="D21" s="46">
        <f>D7+D17</f>
        <v>2288</v>
      </c>
      <c r="E21" s="46">
        <f>E7+E17</f>
        <v>0</v>
      </c>
      <c r="F21" s="26">
        <f>C21+D21+E21</f>
        <v>355222</v>
      </c>
      <c r="G21" s="132"/>
    </row>
    <row r="22" spans="1:7" x14ac:dyDescent="0.25">
      <c r="A22" s="102" t="s">
        <v>18</v>
      </c>
      <c r="B22" s="81" t="s">
        <v>115</v>
      </c>
      <c r="C22" s="84">
        <v>0</v>
      </c>
      <c r="D22" s="113">
        <v>0</v>
      </c>
      <c r="E22" s="113">
        <v>0</v>
      </c>
      <c r="F22" s="26">
        <f t="shared" si="1"/>
        <v>0</v>
      </c>
    </row>
    <row r="23" spans="1:7" x14ac:dyDescent="0.25">
      <c r="A23" s="102" t="s">
        <v>19</v>
      </c>
      <c r="B23" s="81" t="s">
        <v>116</v>
      </c>
      <c r="C23" s="84">
        <v>0</v>
      </c>
      <c r="D23" s="113">
        <v>0</v>
      </c>
      <c r="E23" s="113">
        <v>0</v>
      </c>
      <c r="F23" s="26">
        <f t="shared" si="1"/>
        <v>0</v>
      </c>
    </row>
    <row r="24" spans="1:7" x14ac:dyDescent="0.25">
      <c r="A24" s="102" t="s">
        <v>20</v>
      </c>
      <c r="B24" s="81" t="s">
        <v>117</v>
      </c>
      <c r="C24" s="84">
        <v>270645</v>
      </c>
      <c r="D24" s="84">
        <v>0</v>
      </c>
      <c r="E24" s="84">
        <v>0</v>
      </c>
      <c r="F24" s="26">
        <f t="shared" si="1"/>
        <v>270645</v>
      </c>
    </row>
    <row r="25" spans="1:7" x14ac:dyDescent="0.25">
      <c r="A25" s="102" t="s">
        <v>121</v>
      </c>
      <c r="B25" s="81" t="s">
        <v>123</v>
      </c>
      <c r="C25" s="84">
        <v>270645</v>
      </c>
      <c r="D25" s="84">
        <v>0</v>
      </c>
      <c r="E25" s="84">
        <v>0</v>
      </c>
      <c r="F25" s="26">
        <f t="shared" si="1"/>
        <v>270645</v>
      </c>
    </row>
    <row r="26" spans="1:7" x14ac:dyDescent="0.25">
      <c r="A26" s="102" t="s">
        <v>122</v>
      </c>
      <c r="B26" s="81" t="s">
        <v>124</v>
      </c>
      <c r="C26" s="84">
        <v>0</v>
      </c>
      <c r="D26" s="84">
        <v>0</v>
      </c>
      <c r="E26" s="84">
        <v>0</v>
      </c>
      <c r="F26" s="26">
        <f t="shared" si="1"/>
        <v>0</v>
      </c>
    </row>
    <row r="27" spans="1:7" x14ac:dyDescent="0.25">
      <c r="A27" s="102" t="s">
        <v>21</v>
      </c>
      <c r="B27" s="81" t="s">
        <v>118</v>
      </c>
      <c r="C27" s="84">
        <v>0</v>
      </c>
      <c r="D27" s="84">
        <v>0</v>
      </c>
      <c r="E27" s="84">
        <v>0</v>
      </c>
      <c r="F27" s="26">
        <f t="shared" si="1"/>
        <v>0</v>
      </c>
    </row>
    <row r="28" spans="1:7" x14ac:dyDescent="0.25">
      <c r="A28" s="102" t="s">
        <v>22</v>
      </c>
      <c r="B28" s="43" t="s">
        <v>119</v>
      </c>
      <c r="C28" s="46">
        <f>C22+C23+C24+C27</f>
        <v>270645</v>
      </c>
      <c r="D28" s="46">
        <f>D22+D23+D24+D27</f>
        <v>0</v>
      </c>
      <c r="E28" s="46">
        <f>E22+E23+E24+E27</f>
        <v>0</v>
      </c>
      <c r="F28" s="26">
        <f t="shared" si="1"/>
        <v>270645</v>
      </c>
    </row>
    <row r="29" spans="1:7" x14ac:dyDescent="0.25">
      <c r="A29" s="102" t="s">
        <v>23</v>
      </c>
      <c r="B29" s="43" t="s">
        <v>120</v>
      </c>
      <c r="C29" s="59">
        <f>C21+C28</f>
        <v>623579</v>
      </c>
      <c r="D29" s="46">
        <v>2288</v>
      </c>
      <c r="E29" s="59">
        <f>E21+E28</f>
        <v>0</v>
      </c>
      <c r="F29" s="26">
        <f t="shared" si="1"/>
        <v>625867</v>
      </c>
    </row>
    <row r="30" spans="1:7" s="41" customFormat="1" x14ac:dyDescent="0.25">
      <c r="A30" s="102"/>
      <c r="B30" s="130" t="s">
        <v>214</v>
      </c>
      <c r="C30" s="45">
        <v>270645</v>
      </c>
      <c r="D30" s="45">
        <v>0</v>
      </c>
      <c r="E30" s="45">
        <v>0</v>
      </c>
      <c r="F30" s="124">
        <f t="shared" si="1"/>
        <v>270645</v>
      </c>
    </row>
    <row r="31" spans="1:7" s="41" customFormat="1" x14ac:dyDescent="0.25">
      <c r="A31" s="102"/>
      <c r="B31" s="43" t="s">
        <v>215</v>
      </c>
      <c r="C31" s="59">
        <f>C29-C30</f>
        <v>352934</v>
      </c>
      <c r="D31" s="59">
        <f>D29-D30</f>
        <v>2288</v>
      </c>
      <c r="E31" s="59">
        <f>E29-E30</f>
        <v>0</v>
      </c>
      <c r="F31" s="59">
        <f>F29-F30</f>
        <v>355222</v>
      </c>
      <c r="G31" s="131"/>
    </row>
    <row r="32" spans="1:7" s="41" customFormat="1" x14ac:dyDescent="0.25">
      <c r="A32" s="102"/>
      <c r="B32" s="43"/>
      <c r="C32" s="59"/>
      <c r="D32" s="59"/>
      <c r="E32" s="59"/>
      <c r="F32" s="59"/>
    </row>
    <row r="33" spans="1:8" x14ac:dyDescent="0.25">
      <c r="A33" s="29"/>
      <c r="B33" s="29"/>
      <c r="C33" s="29"/>
      <c r="H33" s="10"/>
    </row>
    <row r="34" spans="1:8" x14ac:dyDescent="0.25">
      <c r="A34" s="29"/>
      <c r="B34" s="29"/>
      <c r="C34" s="29"/>
    </row>
    <row r="35" spans="1:8" x14ac:dyDescent="0.25">
      <c r="A35" s="49"/>
      <c r="B35" s="50"/>
      <c r="C35" s="47"/>
      <c r="D35" s="41"/>
      <c r="E35" s="41"/>
      <c r="F35" s="41"/>
    </row>
    <row r="36" spans="1:8" x14ac:dyDescent="0.25">
      <c r="A36" s="49"/>
      <c r="B36" s="49"/>
      <c r="C36" s="49"/>
      <c r="D36" s="41"/>
      <c r="E36" s="41"/>
      <c r="F36" s="41"/>
    </row>
    <row r="37" spans="1:8" ht="34.5" customHeight="1" x14ac:dyDescent="0.25">
      <c r="A37" s="226"/>
      <c r="B37" s="226"/>
      <c r="C37" s="226"/>
      <c r="D37" s="41"/>
      <c r="E37" s="41"/>
      <c r="F37" s="41"/>
    </row>
    <row r="38" spans="1:8" x14ac:dyDescent="0.25">
      <c r="A38" s="49"/>
      <c r="B38" s="49"/>
      <c r="C38" s="49"/>
      <c r="D38" s="41"/>
      <c r="E38" s="41"/>
      <c r="F38" s="41"/>
    </row>
    <row r="39" spans="1:8" x14ac:dyDescent="0.25">
      <c r="A39" s="49"/>
      <c r="B39" s="49"/>
      <c r="C39" s="47"/>
      <c r="D39" s="228"/>
      <c r="E39" s="228"/>
      <c r="F39" s="228"/>
    </row>
    <row r="40" spans="1:8" s="2" customFormat="1" x14ac:dyDescent="0.25">
      <c r="A40" s="51"/>
      <c r="B40" s="51"/>
      <c r="C40" s="52"/>
      <c r="D40" s="53"/>
      <c r="E40" s="53"/>
      <c r="F40" s="53"/>
    </row>
    <row r="41" spans="1:8" x14ac:dyDescent="0.25">
      <c r="A41" s="51"/>
      <c r="B41" s="49"/>
      <c r="C41" s="54"/>
      <c r="D41" s="55"/>
      <c r="E41" s="55"/>
      <c r="F41" s="55"/>
    </row>
    <row r="42" spans="1:8" x14ac:dyDescent="0.25">
      <c r="A42" s="51"/>
      <c r="B42" s="49"/>
      <c r="C42" s="56"/>
      <c r="D42" s="55"/>
      <c r="E42" s="55"/>
      <c r="F42" s="55"/>
    </row>
    <row r="43" spans="1:8" x14ac:dyDescent="0.25">
      <c r="A43" s="51"/>
      <c r="B43" s="49"/>
      <c r="C43" s="54"/>
      <c r="D43" s="55"/>
      <c r="E43" s="55"/>
      <c r="F43" s="55"/>
    </row>
    <row r="44" spans="1:8" x14ac:dyDescent="0.25">
      <c r="A44" s="51"/>
      <c r="B44" s="49"/>
      <c r="C44" s="54"/>
      <c r="D44" s="55"/>
      <c r="E44" s="55"/>
      <c r="F44" s="55"/>
    </row>
    <row r="45" spans="1:8" x14ac:dyDescent="0.25">
      <c r="A45" s="51"/>
      <c r="B45" s="57"/>
      <c r="C45" s="58"/>
      <c r="D45" s="55"/>
      <c r="E45" s="55"/>
      <c r="F45" s="55"/>
    </row>
    <row r="46" spans="1:8" x14ac:dyDescent="0.25">
      <c r="A46" s="49"/>
      <c r="B46" s="49"/>
      <c r="C46" s="49"/>
      <c r="D46" s="41"/>
      <c r="E46" s="41"/>
      <c r="F46" s="41"/>
    </row>
    <row r="47" spans="1:8" x14ac:dyDescent="0.25">
      <c r="A47" s="41"/>
      <c r="B47" s="41"/>
      <c r="C47" s="41"/>
      <c r="D47" s="41"/>
      <c r="E47" s="41"/>
      <c r="F47" s="41"/>
    </row>
  </sheetData>
  <mergeCells count="5">
    <mergeCell ref="A3:C3"/>
    <mergeCell ref="A37:C37"/>
    <mergeCell ref="D5:F5"/>
    <mergeCell ref="D39:F39"/>
    <mergeCell ref="B1:F1"/>
  </mergeCells>
  <phoneticPr fontId="3" type="noConversion"/>
  <pageMargins left="0.7" right="0.7" top="0.43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view="pageBreakPreview" topLeftCell="A28" zoomScaleNormal="100" zoomScaleSheetLayoutView="100" workbookViewId="0">
      <selection activeCell="A60" sqref="A60"/>
    </sheetView>
  </sheetViews>
  <sheetFormatPr defaultRowHeight="15" x14ac:dyDescent="0.25"/>
  <cols>
    <col min="1" max="1" width="7.42578125" customWidth="1"/>
    <col min="2" max="2" width="44.42578125" bestFit="1" customWidth="1"/>
    <col min="3" max="3" width="11.42578125" customWidth="1"/>
    <col min="4" max="4" width="10.7109375" customWidth="1"/>
    <col min="5" max="5" width="10.28515625" customWidth="1"/>
    <col min="6" max="6" width="9.7109375" customWidth="1"/>
    <col min="8" max="8" width="37.7109375" customWidth="1"/>
    <col min="12" max="12" width="8.28515625" customWidth="1"/>
    <col min="14" max="14" width="37.28515625" customWidth="1"/>
  </cols>
  <sheetData>
    <row r="1" spans="1:18" s="158" customFormat="1" x14ac:dyDescent="0.25">
      <c r="B1" s="218"/>
      <c r="C1" s="229" t="s">
        <v>295</v>
      </c>
      <c r="D1" s="230"/>
      <c r="E1" s="230"/>
      <c r="F1" s="230"/>
      <c r="G1" s="219"/>
      <c r="H1" s="83"/>
      <c r="I1" s="56"/>
      <c r="J1" s="56"/>
      <c r="K1" s="56"/>
      <c r="L1" s="56" t="s">
        <v>299</v>
      </c>
      <c r="M1" s="219"/>
      <c r="N1" s="83"/>
      <c r="O1" s="56"/>
      <c r="P1" s="56"/>
      <c r="Q1" s="56"/>
      <c r="R1" s="56" t="s">
        <v>300</v>
      </c>
    </row>
    <row r="2" spans="1:18" x14ac:dyDescent="0.25">
      <c r="A2" s="225" t="s">
        <v>259</v>
      </c>
      <c r="B2" s="225"/>
      <c r="C2" s="225"/>
      <c r="G2" s="232" t="s">
        <v>260</v>
      </c>
      <c r="H2" s="232"/>
      <c r="I2" s="232"/>
      <c r="J2" s="56"/>
      <c r="K2" s="56"/>
      <c r="M2" s="232" t="s">
        <v>261</v>
      </c>
      <c r="N2" s="233"/>
      <c r="O2" s="233"/>
      <c r="P2" s="56"/>
      <c r="Q2" s="56"/>
      <c r="R2" s="56"/>
    </row>
    <row r="3" spans="1:18" ht="14.45" customHeight="1" x14ac:dyDescent="0.25">
      <c r="A3" s="225"/>
      <c r="B3" s="225"/>
      <c r="C3" s="225"/>
      <c r="G3" s="232"/>
      <c r="H3" s="232"/>
      <c r="I3" s="232"/>
      <c r="J3" s="56"/>
      <c r="K3" s="56"/>
      <c r="L3" s="56"/>
      <c r="M3" s="233"/>
      <c r="N3" s="233"/>
      <c r="O3" s="233"/>
      <c r="P3" s="56"/>
      <c r="Q3" s="56"/>
      <c r="R3" s="56"/>
    </row>
    <row r="4" spans="1:18" x14ac:dyDescent="0.25">
      <c r="A4" s="4"/>
      <c r="B4" s="4"/>
      <c r="C4" s="4"/>
      <c r="J4" s="56"/>
      <c r="K4" s="56"/>
      <c r="L4" s="56"/>
      <c r="M4" s="29"/>
      <c r="N4" s="29"/>
      <c r="O4" s="166"/>
    </row>
    <row r="5" spans="1:18" x14ac:dyDescent="0.25">
      <c r="A5" s="29"/>
      <c r="B5" s="29"/>
      <c r="C5" s="32"/>
      <c r="E5" s="231" t="s">
        <v>28</v>
      </c>
      <c r="F5" s="231"/>
      <c r="G5" s="29"/>
      <c r="H5" s="29"/>
      <c r="I5" s="166"/>
      <c r="K5" s="231" t="s">
        <v>28</v>
      </c>
      <c r="L5" s="231"/>
      <c r="Q5" s="231" t="s">
        <v>28</v>
      </c>
      <c r="R5" s="231"/>
    </row>
    <row r="6" spans="1:18" ht="34.5" x14ac:dyDescent="0.25">
      <c r="A6" s="24" t="s">
        <v>26</v>
      </c>
      <c r="B6" s="24" t="s">
        <v>10</v>
      </c>
      <c r="C6" s="44" t="s">
        <v>36</v>
      </c>
      <c r="D6" s="37" t="s">
        <v>41</v>
      </c>
      <c r="E6" s="37" t="s">
        <v>42</v>
      </c>
      <c r="F6" s="22" t="s">
        <v>39</v>
      </c>
      <c r="G6" s="24" t="s">
        <v>26</v>
      </c>
      <c r="H6" s="24" t="s">
        <v>10</v>
      </c>
      <c r="I6" s="44" t="s">
        <v>36</v>
      </c>
      <c r="J6" s="37" t="s">
        <v>41</v>
      </c>
      <c r="K6" s="37" t="s">
        <v>42</v>
      </c>
      <c r="L6" s="22" t="s">
        <v>39</v>
      </c>
      <c r="M6" s="24" t="s">
        <v>26</v>
      </c>
      <c r="N6" s="24" t="s">
        <v>10</v>
      </c>
      <c r="O6" s="44" t="s">
        <v>36</v>
      </c>
      <c r="P6" s="37" t="s">
        <v>41</v>
      </c>
      <c r="Q6" s="37" t="s">
        <v>42</v>
      </c>
      <c r="R6" s="22" t="s">
        <v>39</v>
      </c>
    </row>
    <row r="7" spans="1:18" x14ac:dyDescent="0.25">
      <c r="A7" s="24" t="s">
        <v>15</v>
      </c>
      <c r="B7" s="112" t="s">
        <v>99</v>
      </c>
      <c r="C7" s="123">
        <f>C8+C9+C10+C11+C12+C16</f>
        <v>72510</v>
      </c>
      <c r="D7" s="123">
        <f>D8+D9+D10+D11+D12+D16</f>
        <v>0</v>
      </c>
      <c r="E7" s="123">
        <f>E8+E9+E10+E11+E12+E16</f>
        <v>0</v>
      </c>
      <c r="F7" s="124">
        <f>C7+D7+E7</f>
        <v>72510</v>
      </c>
      <c r="G7" s="24" t="s">
        <v>15</v>
      </c>
      <c r="H7" s="112" t="s">
        <v>99</v>
      </c>
      <c r="I7" s="123">
        <f>I8+I9+I10+I11+I12+I15</f>
        <v>239520</v>
      </c>
      <c r="J7" s="123">
        <f>J8+J9+J10+J11+J12+J15</f>
        <v>2288</v>
      </c>
      <c r="K7" s="123">
        <f>K8+K9+K10+K11+K12+K15</f>
        <v>0</v>
      </c>
      <c r="L7" s="124">
        <f>I7+J7+K7</f>
        <v>241808</v>
      </c>
      <c r="M7" s="24" t="s">
        <v>15</v>
      </c>
      <c r="N7" s="112" t="s">
        <v>99</v>
      </c>
      <c r="O7" s="123">
        <f>O8+O9+O10+O11+O12+O15</f>
        <v>40502</v>
      </c>
      <c r="P7" s="123">
        <f>P8+P9+P10+P11+P12+P15</f>
        <v>0</v>
      </c>
      <c r="Q7" s="123">
        <f>Q8+Q9+Q10+Q11+Q12+Q15</f>
        <v>0</v>
      </c>
      <c r="R7" s="124">
        <f>O7+P7+Q7</f>
        <v>40502</v>
      </c>
    </row>
    <row r="8" spans="1:18" x14ac:dyDescent="0.25">
      <c r="A8" s="102" t="s">
        <v>100</v>
      </c>
      <c r="B8" s="33" t="s">
        <v>172</v>
      </c>
      <c r="C8" s="45">
        <v>24502</v>
      </c>
      <c r="D8" s="33">
        <v>0</v>
      </c>
      <c r="E8" s="33"/>
      <c r="F8" s="115">
        <f t="shared" ref="F8:F16" si="0">C8+D8+E8</f>
        <v>24502</v>
      </c>
      <c r="G8" s="102" t="s">
        <v>100</v>
      </c>
      <c r="H8" s="33" t="s">
        <v>29</v>
      </c>
      <c r="I8" s="45">
        <f>175618-1080</f>
        <v>174538</v>
      </c>
      <c r="J8" s="45">
        <v>1080</v>
      </c>
      <c r="K8" s="33">
        <v>0</v>
      </c>
      <c r="L8" s="115">
        <f t="shared" ref="L8:L15" si="1">I8+J8+K8</f>
        <v>175618</v>
      </c>
      <c r="M8" s="102" t="s">
        <v>100</v>
      </c>
      <c r="N8" s="33" t="s">
        <v>29</v>
      </c>
      <c r="O8" s="45">
        <v>28312</v>
      </c>
      <c r="P8" s="33">
        <v>0</v>
      </c>
      <c r="Q8" s="33">
        <v>0</v>
      </c>
      <c r="R8" s="115">
        <f t="shared" ref="R8:R15" si="2">O8+P8+Q8</f>
        <v>28312</v>
      </c>
    </row>
    <row r="9" spans="1:18" x14ac:dyDescent="0.25">
      <c r="A9" s="102" t="s">
        <v>101</v>
      </c>
      <c r="B9" s="33" t="s">
        <v>173</v>
      </c>
      <c r="C9" s="45">
        <v>4800</v>
      </c>
      <c r="D9" s="33">
        <v>0</v>
      </c>
      <c r="E9" s="33"/>
      <c r="F9" s="115">
        <f t="shared" si="0"/>
        <v>4800</v>
      </c>
      <c r="G9" s="102" t="s">
        <v>101</v>
      </c>
      <c r="H9" s="33" t="s">
        <v>11</v>
      </c>
      <c r="I9" s="45">
        <f>29842-210</f>
        <v>29632</v>
      </c>
      <c r="J9" s="33">
        <v>210</v>
      </c>
      <c r="K9" s="33">
        <v>0</v>
      </c>
      <c r="L9" s="115">
        <f t="shared" si="1"/>
        <v>29842</v>
      </c>
      <c r="M9" s="102" t="s">
        <v>101</v>
      </c>
      <c r="N9" s="33" t="s">
        <v>11</v>
      </c>
      <c r="O9" s="45">
        <v>4992</v>
      </c>
      <c r="P9" s="33">
        <v>0</v>
      </c>
      <c r="Q9" s="33">
        <v>0</v>
      </c>
      <c r="R9" s="115">
        <f t="shared" si="2"/>
        <v>4992</v>
      </c>
    </row>
    <row r="10" spans="1:18" x14ac:dyDescent="0.25">
      <c r="A10" s="102" t="s">
        <v>102</v>
      </c>
      <c r="B10" s="33" t="s">
        <v>174</v>
      </c>
      <c r="C10" s="45">
        <v>28026</v>
      </c>
      <c r="D10" s="33">
        <v>0</v>
      </c>
      <c r="E10" s="33"/>
      <c r="F10" s="115">
        <f t="shared" si="0"/>
        <v>28026</v>
      </c>
      <c r="G10" s="102" t="s">
        <v>102</v>
      </c>
      <c r="H10" s="33" t="s">
        <v>12</v>
      </c>
      <c r="I10" s="45">
        <f>36348-998</f>
        <v>35350</v>
      </c>
      <c r="J10" s="33">
        <v>998</v>
      </c>
      <c r="K10" s="33">
        <v>0</v>
      </c>
      <c r="L10" s="115">
        <f t="shared" si="1"/>
        <v>36348</v>
      </c>
      <c r="M10" s="102" t="s">
        <v>102</v>
      </c>
      <c r="N10" s="33" t="s">
        <v>12</v>
      </c>
      <c r="O10" s="45">
        <v>7198</v>
      </c>
      <c r="P10" s="33">
        <v>0</v>
      </c>
      <c r="Q10" s="33">
        <v>0</v>
      </c>
      <c r="R10" s="115">
        <f t="shared" si="2"/>
        <v>7198</v>
      </c>
    </row>
    <row r="11" spans="1:18" x14ac:dyDescent="0.25">
      <c r="A11" s="102" t="s">
        <v>103</v>
      </c>
      <c r="B11" s="33" t="s">
        <v>175</v>
      </c>
      <c r="C11" s="45">
        <v>0</v>
      </c>
      <c r="D11" s="33">
        <v>0</v>
      </c>
      <c r="E11" s="33"/>
      <c r="F11" s="115">
        <f t="shared" si="0"/>
        <v>0</v>
      </c>
      <c r="G11" s="102" t="s">
        <v>103</v>
      </c>
      <c r="H11" s="33" t="s">
        <v>51</v>
      </c>
      <c r="I11" s="45">
        <v>0</v>
      </c>
      <c r="J11" s="33">
        <v>0</v>
      </c>
      <c r="K11" s="33">
        <v>0</v>
      </c>
      <c r="L11" s="115">
        <f t="shared" si="1"/>
        <v>0</v>
      </c>
      <c r="M11" s="102" t="s">
        <v>103</v>
      </c>
      <c r="N11" s="33" t="s">
        <v>51</v>
      </c>
      <c r="O11" s="45">
        <v>0</v>
      </c>
      <c r="P11" s="33">
        <v>0</v>
      </c>
      <c r="Q11" s="33">
        <v>0</v>
      </c>
      <c r="R11" s="115">
        <f t="shared" si="2"/>
        <v>0</v>
      </c>
    </row>
    <row r="12" spans="1:18" x14ac:dyDescent="0.25">
      <c r="A12" s="102" t="s">
        <v>104</v>
      </c>
      <c r="B12" s="33" t="s">
        <v>176</v>
      </c>
      <c r="C12" s="45">
        <f>+C13+C14+C15</f>
        <v>10226</v>
      </c>
      <c r="D12" s="45">
        <v>0</v>
      </c>
      <c r="E12" s="45">
        <f>E13+E14</f>
        <v>0</v>
      </c>
      <c r="F12" s="115">
        <f t="shared" si="0"/>
        <v>10226</v>
      </c>
      <c r="G12" s="102" t="s">
        <v>104</v>
      </c>
      <c r="H12" s="33" t="s">
        <v>106</v>
      </c>
      <c r="I12" s="45">
        <f>I13+I14</f>
        <v>0</v>
      </c>
      <c r="J12" s="45">
        <v>0</v>
      </c>
      <c r="K12" s="45">
        <f>K13+K14</f>
        <v>0</v>
      </c>
      <c r="L12" s="115">
        <f t="shared" si="1"/>
        <v>0</v>
      </c>
      <c r="M12" s="102" t="s">
        <v>104</v>
      </c>
      <c r="N12" s="33" t="s">
        <v>106</v>
      </c>
      <c r="O12" s="45">
        <f>O13+O14</f>
        <v>0</v>
      </c>
      <c r="P12" s="45">
        <v>0</v>
      </c>
      <c r="Q12" s="45">
        <f>Q13+Q14</f>
        <v>0</v>
      </c>
      <c r="R12" s="115">
        <f t="shared" si="2"/>
        <v>0</v>
      </c>
    </row>
    <row r="13" spans="1:18" x14ac:dyDescent="0.25">
      <c r="A13" s="102" t="s">
        <v>105</v>
      </c>
      <c r="B13" s="33" t="s">
        <v>243</v>
      </c>
      <c r="C13" s="45">
        <v>8271</v>
      </c>
      <c r="D13" s="45">
        <v>0</v>
      </c>
      <c r="E13" s="45"/>
      <c r="F13" s="115">
        <f t="shared" si="0"/>
        <v>8271</v>
      </c>
      <c r="G13" s="102" t="s">
        <v>105</v>
      </c>
      <c r="H13" s="33" t="s">
        <v>109</v>
      </c>
      <c r="I13" s="45">
        <v>0</v>
      </c>
      <c r="J13" s="45">
        <v>0</v>
      </c>
      <c r="K13" s="45">
        <v>0</v>
      </c>
      <c r="L13" s="115">
        <f t="shared" si="1"/>
        <v>0</v>
      </c>
      <c r="M13" s="102" t="s">
        <v>105</v>
      </c>
      <c r="N13" s="33" t="s">
        <v>109</v>
      </c>
      <c r="O13" s="45">
        <v>0</v>
      </c>
      <c r="P13" s="45">
        <v>0</v>
      </c>
      <c r="Q13" s="45">
        <v>0</v>
      </c>
      <c r="R13" s="115">
        <f t="shared" si="2"/>
        <v>0</v>
      </c>
    </row>
    <row r="14" spans="1:18" x14ac:dyDescent="0.25">
      <c r="A14" s="102" t="s">
        <v>108</v>
      </c>
      <c r="B14" s="33" t="s">
        <v>244</v>
      </c>
      <c r="C14" s="45">
        <v>1955</v>
      </c>
      <c r="D14" s="45">
        <v>0</v>
      </c>
      <c r="E14" s="45"/>
      <c r="F14" s="115">
        <f t="shared" si="0"/>
        <v>1955</v>
      </c>
      <c r="G14" s="102" t="s">
        <v>108</v>
      </c>
      <c r="H14" s="33" t="s">
        <v>110</v>
      </c>
      <c r="I14" s="45">
        <v>0</v>
      </c>
      <c r="J14" s="45">
        <v>0</v>
      </c>
      <c r="K14" s="45">
        <v>0</v>
      </c>
      <c r="L14" s="115">
        <f t="shared" si="1"/>
        <v>0</v>
      </c>
      <c r="M14" s="102" t="s">
        <v>108</v>
      </c>
      <c r="N14" s="33" t="s">
        <v>110</v>
      </c>
      <c r="O14" s="45">
        <v>0</v>
      </c>
      <c r="P14" s="45">
        <v>0</v>
      </c>
      <c r="Q14" s="45">
        <v>0</v>
      </c>
      <c r="R14" s="115">
        <f t="shared" si="2"/>
        <v>0</v>
      </c>
    </row>
    <row r="15" spans="1:18" x14ac:dyDescent="0.25">
      <c r="A15" s="102" t="s">
        <v>239</v>
      </c>
      <c r="B15" s="33" t="s">
        <v>109</v>
      </c>
      <c r="C15" s="169">
        <v>0</v>
      </c>
      <c r="D15" s="45">
        <v>0</v>
      </c>
      <c r="E15" s="45"/>
      <c r="F15" s="115">
        <f t="shared" si="0"/>
        <v>0</v>
      </c>
      <c r="G15" s="102" t="s">
        <v>107</v>
      </c>
      <c r="H15" s="33" t="s">
        <v>9</v>
      </c>
      <c r="I15" s="45">
        <v>0</v>
      </c>
      <c r="J15" s="33">
        <v>0</v>
      </c>
      <c r="K15" s="33">
        <v>0</v>
      </c>
      <c r="L15" s="115">
        <f t="shared" si="1"/>
        <v>0</v>
      </c>
      <c r="M15" s="102" t="s">
        <v>107</v>
      </c>
      <c r="N15" s="33" t="s">
        <v>9</v>
      </c>
      <c r="O15" s="45">
        <v>0</v>
      </c>
      <c r="P15" s="33">
        <v>0</v>
      </c>
      <c r="Q15" s="33">
        <v>0</v>
      </c>
      <c r="R15" s="115">
        <f t="shared" si="2"/>
        <v>0</v>
      </c>
    </row>
    <row r="16" spans="1:18" x14ac:dyDescent="0.25">
      <c r="A16" s="102" t="s">
        <v>107</v>
      </c>
      <c r="B16" s="33" t="s">
        <v>177</v>
      </c>
      <c r="C16" s="45">
        <v>4956</v>
      </c>
      <c r="D16" s="33">
        <v>0</v>
      </c>
      <c r="E16" s="33"/>
      <c r="F16" s="115">
        <f t="shared" si="0"/>
        <v>4956</v>
      </c>
      <c r="G16" s="102" t="s">
        <v>16</v>
      </c>
      <c r="H16" s="38" t="s">
        <v>111</v>
      </c>
      <c r="I16" s="125">
        <f>I19+I18+I17</f>
        <v>228</v>
      </c>
      <c r="J16" s="125">
        <f>J19+J18+J17</f>
        <v>0</v>
      </c>
      <c r="K16" s="125">
        <f>K19+K18+K17</f>
        <v>0</v>
      </c>
      <c r="L16" s="26">
        <f>I16+J16+K16</f>
        <v>228</v>
      </c>
      <c r="M16" s="102" t="s">
        <v>16</v>
      </c>
      <c r="N16" s="38" t="s">
        <v>111</v>
      </c>
      <c r="O16" s="125">
        <f>O19+O18+O17</f>
        <v>0</v>
      </c>
      <c r="P16" s="125">
        <f>P19+P18+P17</f>
        <v>0</v>
      </c>
      <c r="Q16" s="125">
        <f>Q19+Q18+Q17</f>
        <v>0</v>
      </c>
      <c r="R16" s="26">
        <f>O16+P16+Q16</f>
        <v>0</v>
      </c>
    </row>
    <row r="17" spans="1:18" x14ac:dyDescent="0.25">
      <c r="A17" s="102" t="s">
        <v>16</v>
      </c>
      <c r="B17" s="38" t="s">
        <v>183</v>
      </c>
      <c r="C17" s="125">
        <f>C20+C19+C18</f>
        <v>174</v>
      </c>
      <c r="D17" s="125">
        <f>D20+D19+D18</f>
        <v>0</v>
      </c>
      <c r="E17" s="125">
        <f>E20+E19+E18</f>
        <v>0</v>
      </c>
      <c r="F17" s="26">
        <f>C17+D17+E17</f>
        <v>174</v>
      </c>
      <c r="G17" s="102" t="s">
        <v>72</v>
      </c>
      <c r="H17" s="81" t="s">
        <v>13</v>
      </c>
      <c r="I17" s="84">
        <v>228</v>
      </c>
      <c r="J17" s="33">
        <v>0</v>
      </c>
      <c r="K17" s="33">
        <v>0</v>
      </c>
      <c r="L17" s="40">
        <f t="shared" ref="L17:L25" si="3">I17+J17+K17</f>
        <v>228</v>
      </c>
      <c r="M17" s="102" t="s">
        <v>72</v>
      </c>
      <c r="N17" s="81" t="s">
        <v>13</v>
      </c>
      <c r="O17" s="84">
        <v>0</v>
      </c>
      <c r="P17" s="33">
        <v>0</v>
      </c>
      <c r="Q17" s="33">
        <v>0</v>
      </c>
      <c r="R17" s="40">
        <f t="shared" ref="R17:R27" si="4">O17+P17+Q17</f>
        <v>0</v>
      </c>
    </row>
    <row r="18" spans="1:18" x14ac:dyDescent="0.25">
      <c r="A18" s="102" t="s">
        <v>72</v>
      </c>
      <c r="B18" s="81" t="s">
        <v>245</v>
      </c>
      <c r="C18" s="84">
        <v>174</v>
      </c>
      <c r="D18" s="33">
        <v>0</v>
      </c>
      <c r="E18" s="33">
        <v>0</v>
      </c>
      <c r="F18" s="40">
        <f t="shared" ref="F18:F28" si="5">C18+D18+E18</f>
        <v>174</v>
      </c>
      <c r="G18" s="102" t="s">
        <v>77</v>
      </c>
      <c r="H18" s="81" t="s">
        <v>14</v>
      </c>
      <c r="I18" s="46">
        <v>0</v>
      </c>
      <c r="J18" s="84">
        <v>0</v>
      </c>
      <c r="K18" s="84">
        <v>0</v>
      </c>
      <c r="L18" s="40">
        <f t="shared" si="3"/>
        <v>0</v>
      </c>
      <c r="M18" s="102" t="s">
        <v>77</v>
      </c>
      <c r="N18" s="81" t="s">
        <v>14</v>
      </c>
      <c r="O18" s="46">
        <v>0</v>
      </c>
      <c r="P18" s="84">
        <v>0</v>
      </c>
      <c r="Q18" s="84">
        <v>0</v>
      </c>
      <c r="R18" s="40">
        <f t="shared" si="4"/>
        <v>0</v>
      </c>
    </row>
    <row r="19" spans="1:18" x14ac:dyDescent="0.25">
      <c r="A19" s="102" t="s">
        <v>77</v>
      </c>
      <c r="B19" s="81" t="s">
        <v>178</v>
      </c>
      <c r="C19" s="46">
        <v>0</v>
      </c>
      <c r="D19" s="84">
        <v>0</v>
      </c>
      <c r="E19" s="84">
        <v>0</v>
      </c>
      <c r="F19" s="40">
        <f t="shared" si="5"/>
        <v>0</v>
      </c>
      <c r="G19" s="102" t="s">
        <v>112</v>
      </c>
      <c r="H19" s="81" t="s">
        <v>113</v>
      </c>
      <c r="I19" s="84">
        <v>0</v>
      </c>
      <c r="J19" s="33">
        <v>0</v>
      </c>
      <c r="K19" s="33">
        <v>0</v>
      </c>
      <c r="L19" s="40">
        <f t="shared" si="3"/>
        <v>0</v>
      </c>
      <c r="M19" s="102" t="s">
        <v>112</v>
      </c>
      <c r="N19" s="81" t="s">
        <v>113</v>
      </c>
      <c r="O19" s="84">
        <v>0</v>
      </c>
      <c r="P19" s="33">
        <v>0</v>
      </c>
      <c r="Q19" s="33">
        <v>0</v>
      </c>
      <c r="R19" s="40">
        <f t="shared" si="4"/>
        <v>0</v>
      </c>
    </row>
    <row r="20" spans="1:18" x14ac:dyDescent="0.25">
      <c r="A20" s="102" t="s">
        <v>112</v>
      </c>
      <c r="B20" s="81" t="s">
        <v>179</v>
      </c>
      <c r="C20" s="84">
        <v>0</v>
      </c>
      <c r="D20" s="33">
        <v>0</v>
      </c>
      <c r="E20" s="33">
        <v>0</v>
      </c>
      <c r="F20" s="40">
        <f t="shared" si="5"/>
        <v>0</v>
      </c>
      <c r="G20" s="102" t="s">
        <v>17</v>
      </c>
      <c r="H20" s="43" t="s">
        <v>114</v>
      </c>
      <c r="I20" s="46">
        <f>I7+I16</f>
        <v>239748</v>
      </c>
      <c r="J20" s="46">
        <f>J7+J16</f>
        <v>2288</v>
      </c>
      <c r="K20" s="46">
        <f>K7+K16</f>
        <v>0</v>
      </c>
      <c r="L20" s="26">
        <f t="shared" si="3"/>
        <v>242036</v>
      </c>
      <c r="M20" s="102" t="s">
        <v>17</v>
      </c>
      <c r="N20" s="43" t="s">
        <v>114</v>
      </c>
      <c r="O20" s="46">
        <f>O7+O16</f>
        <v>40502</v>
      </c>
      <c r="P20" s="46">
        <f>P7+P16</f>
        <v>0</v>
      </c>
      <c r="Q20" s="46">
        <f>Q7+Q16</f>
        <v>0</v>
      </c>
      <c r="R20" s="26">
        <f t="shared" si="4"/>
        <v>40502</v>
      </c>
    </row>
    <row r="21" spans="1:18" x14ac:dyDescent="0.25">
      <c r="A21" s="102" t="s">
        <v>17</v>
      </c>
      <c r="B21" s="43" t="s">
        <v>180</v>
      </c>
      <c r="C21" s="46">
        <f>C7+C17</f>
        <v>72684</v>
      </c>
      <c r="D21" s="46">
        <f>D7+D17</f>
        <v>0</v>
      </c>
      <c r="E21" s="46">
        <f>E7+E17</f>
        <v>0</v>
      </c>
      <c r="F21" s="26">
        <f t="shared" si="5"/>
        <v>72684</v>
      </c>
      <c r="G21" s="102" t="s">
        <v>18</v>
      </c>
      <c r="H21" s="81" t="s">
        <v>115</v>
      </c>
      <c r="I21" s="84">
        <v>0</v>
      </c>
      <c r="J21" s="113">
        <v>0</v>
      </c>
      <c r="K21" s="113">
        <v>0</v>
      </c>
      <c r="L21" s="40">
        <f t="shared" si="3"/>
        <v>0</v>
      </c>
      <c r="M21" s="102" t="s">
        <v>18</v>
      </c>
      <c r="N21" s="81" t="s">
        <v>115</v>
      </c>
      <c r="O21" s="84">
        <v>0</v>
      </c>
      <c r="P21" s="113">
        <v>0</v>
      </c>
      <c r="Q21" s="113">
        <v>0</v>
      </c>
      <c r="R21" s="40">
        <f t="shared" si="4"/>
        <v>0</v>
      </c>
    </row>
    <row r="22" spans="1:18" x14ac:dyDescent="0.25">
      <c r="A22" s="102" t="s">
        <v>18</v>
      </c>
      <c r="B22" s="81" t="s">
        <v>181</v>
      </c>
      <c r="C22" s="84">
        <v>0</v>
      </c>
      <c r="D22" s="113">
        <v>0</v>
      </c>
      <c r="E22" s="113">
        <v>0</v>
      </c>
      <c r="F22" s="40">
        <f t="shared" si="5"/>
        <v>0</v>
      </c>
      <c r="G22" s="102" t="s">
        <v>19</v>
      </c>
      <c r="H22" s="81" t="s">
        <v>116</v>
      </c>
      <c r="I22" s="84">
        <v>0</v>
      </c>
      <c r="J22" s="113">
        <v>0</v>
      </c>
      <c r="K22" s="113">
        <v>0</v>
      </c>
      <c r="L22" s="40">
        <f t="shared" si="3"/>
        <v>0</v>
      </c>
      <c r="M22" s="102" t="s">
        <v>19</v>
      </c>
      <c r="N22" s="81" t="s">
        <v>116</v>
      </c>
      <c r="O22" s="84">
        <v>0</v>
      </c>
      <c r="P22" s="113">
        <v>0</v>
      </c>
      <c r="Q22" s="113">
        <v>0</v>
      </c>
      <c r="R22" s="40">
        <f t="shared" si="4"/>
        <v>0</v>
      </c>
    </row>
    <row r="23" spans="1:18" x14ac:dyDescent="0.25">
      <c r="A23" s="102" t="s">
        <v>19</v>
      </c>
      <c r="B23" s="81" t="s">
        <v>116</v>
      </c>
      <c r="C23" s="84">
        <v>0</v>
      </c>
      <c r="D23" s="113">
        <v>0</v>
      </c>
      <c r="E23" s="113">
        <v>0</v>
      </c>
      <c r="F23" s="40">
        <f t="shared" si="5"/>
        <v>0</v>
      </c>
      <c r="G23" s="102" t="s">
        <v>20</v>
      </c>
      <c r="H23" s="81" t="s">
        <v>117</v>
      </c>
      <c r="I23" s="84">
        <v>0</v>
      </c>
      <c r="J23" s="84">
        <v>0</v>
      </c>
      <c r="K23" s="84">
        <v>0</v>
      </c>
      <c r="L23" s="40">
        <f t="shared" si="3"/>
        <v>0</v>
      </c>
      <c r="M23" s="102" t="s">
        <v>20</v>
      </c>
      <c r="N23" s="81" t="s">
        <v>117</v>
      </c>
      <c r="O23" s="84">
        <v>0</v>
      </c>
      <c r="P23" s="84">
        <v>0</v>
      </c>
      <c r="Q23" s="84">
        <v>0</v>
      </c>
      <c r="R23" s="40">
        <f t="shared" si="4"/>
        <v>0</v>
      </c>
    </row>
    <row r="24" spans="1:18" x14ac:dyDescent="0.25">
      <c r="A24" s="102" t="s">
        <v>20</v>
      </c>
      <c r="B24" s="81" t="s">
        <v>117</v>
      </c>
      <c r="C24" s="84">
        <f>SUM(C25:C27)</f>
        <v>270645</v>
      </c>
      <c r="D24" s="84">
        <f>D25+D26</f>
        <v>0</v>
      </c>
      <c r="E24" s="84">
        <f>E25+E26</f>
        <v>0</v>
      </c>
      <c r="F24" s="40">
        <f t="shared" si="5"/>
        <v>270645</v>
      </c>
      <c r="G24" s="102" t="s">
        <v>121</v>
      </c>
      <c r="H24" s="81" t="s">
        <v>123</v>
      </c>
      <c r="I24" s="84">
        <v>0</v>
      </c>
      <c r="J24" s="84">
        <v>0</v>
      </c>
      <c r="K24" s="84">
        <v>0</v>
      </c>
      <c r="L24" s="40">
        <f t="shared" si="3"/>
        <v>0</v>
      </c>
      <c r="M24" s="102" t="s">
        <v>121</v>
      </c>
      <c r="N24" s="81" t="s">
        <v>123</v>
      </c>
      <c r="O24" s="84">
        <v>0</v>
      </c>
      <c r="P24" s="84">
        <v>0</v>
      </c>
      <c r="Q24" s="84">
        <v>0</v>
      </c>
      <c r="R24" s="40">
        <f t="shared" si="4"/>
        <v>0</v>
      </c>
    </row>
    <row r="25" spans="1:18" x14ac:dyDescent="0.25">
      <c r="A25" s="102" t="s">
        <v>121</v>
      </c>
      <c r="B25" s="81" t="s">
        <v>182</v>
      </c>
      <c r="C25" s="84">
        <v>270645</v>
      </c>
      <c r="D25" s="84">
        <v>0</v>
      </c>
      <c r="E25" s="84">
        <v>0</v>
      </c>
      <c r="F25" s="40">
        <f t="shared" si="5"/>
        <v>270645</v>
      </c>
      <c r="G25" s="102" t="s">
        <v>122</v>
      </c>
      <c r="H25" s="81" t="s">
        <v>124</v>
      </c>
      <c r="I25" s="84">
        <v>0</v>
      </c>
      <c r="J25" s="84">
        <v>0</v>
      </c>
      <c r="K25" s="84">
        <v>0</v>
      </c>
      <c r="L25" s="40">
        <f t="shared" si="3"/>
        <v>0</v>
      </c>
      <c r="M25" s="102" t="s">
        <v>122</v>
      </c>
      <c r="N25" s="81" t="s">
        <v>124</v>
      </c>
      <c r="O25" s="84">
        <v>0</v>
      </c>
      <c r="P25" s="84">
        <v>0</v>
      </c>
      <c r="Q25" s="84">
        <v>0</v>
      </c>
      <c r="R25" s="40">
        <f t="shared" si="4"/>
        <v>0</v>
      </c>
    </row>
    <row r="26" spans="1:18" x14ac:dyDescent="0.25">
      <c r="A26" s="102" t="s">
        <v>122</v>
      </c>
      <c r="B26" s="81" t="s">
        <v>184</v>
      </c>
      <c r="C26" s="84">
        <v>0</v>
      </c>
      <c r="D26" s="84">
        <v>0</v>
      </c>
      <c r="E26" s="84">
        <v>0</v>
      </c>
      <c r="F26" s="40">
        <f t="shared" si="5"/>
        <v>0</v>
      </c>
      <c r="G26" s="102" t="s">
        <v>21</v>
      </c>
      <c r="H26" s="81" t="s">
        <v>118</v>
      </c>
      <c r="I26" s="84">
        <v>0</v>
      </c>
      <c r="J26" s="84">
        <v>0</v>
      </c>
      <c r="K26" s="84">
        <v>0</v>
      </c>
      <c r="L26" s="40">
        <f>I26+J26+K26</f>
        <v>0</v>
      </c>
      <c r="M26" s="102" t="s">
        <v>21</v>
      </c>
      <c r="N26" s="81" t="s">
        <v>118</v>
      </c>
      <c r="O26" s="84">
        <v>0</v>
      </c>
      <c r="P26" s="84">
        <v>0</v>
      </c>
      <c r="Q26" s="84">
        <v>0</v>
      </c>
      <c r="R26" s="40">
        <f t="shared" si="4"/>
        <v>0</v>
      </c>
    </row>
    <row r="27" spans="1:18" x14ac:dyDescent="0.25">
      <c r="A27" s="102" t="s">
        <v>21</v>
      </c>
      <c r="B27" s="81" t="s">
        <v>185</v>
      </c>
      <c r="C27" s="84">
        <v>0</v>
      </c>
      <c r="D27" s="84">
        <v>0</v>
      </c>
      <c r="E27" s="84">
        <v>0</v>
      </c>
      <c r="F27" s="40">
        <f t="shared" si="5"/>
        <v>0</v>
      </c>
      <c r="G27" s="102" t="s">
        <v>22</v>
      </c>
      <c r="H27" s="43" t="s">
        <v>119</v>
      </c>
      <c r="I27" s="46">
        <f>I21+I22+I23+I26</f>
        <v>0</v>
      </c>
      <c r="J27" s="46">
        <f>J21+J22+J23+J26</f>
        <v>0</v>
      </c>
      <c r="K27" s="46">
        <f>K21+K22+K23+K26</f>
        <v>0</v>
      </c>
      <c r="L27" s="40">
        <f>I27+J27+K27</f>
        <v>0</v>
      </c>
      <c r="M27" s="102" t="s">
        <v>22</v>
      </c>
      <c r="N27" s="43" t="s">
        <v>119</v>
      </c>
      <c r="O27" s="46">
        <f>O21+O22+O23+O26</f>
        <v>0</v>
      </c>
      <c r="P27" s="46">
        <f>P21+P22+P23+P26</f>
        <v>0</v>
      </c>
      <c r="Q27" s="46">
        <f>Q21+Q22+Q23+Q26</f>
        <v>0</v>
      </c>
      <c r="R27" s="40">
        <f t="shared" si="4"/>
        <v>0</v>
      </c>
    </row>
    <row r="28" spans="1:18" x14ac:dyDescent="0.25">
      <c r="A28" s="102" t="s">
        <v>22</v>
      </c>
      <c r="B28" s="43" t="s">
        <v>186</v>
      </c>
      <c r="C28" s="46">
        <f>C22+C23+C24+C27</f>
        <v>270645</v>
      </c>
      <c r="D28" s="46">
        <f>D22+D23+D24+D27</f>
        <v>0</v>
      </c>
      <c r="E28" s="46">
        <f>E22+E23+E24+E27</f>
        <v>0</v>
      </c>
      <c r="F28" s="26">
        <f t="shared" si="5"/>
        <v>270645</v>
      </c>
      <c r="G28" s="102" t="s">
        <v>23</v>
      </c>
      <c r="H28" s="43" t="s">
        <v>120</v>
      </c>
      <c r="I28" s="59">
        <f>I20+I27</f>
        <v>239748</v>
      </c>
      <c r="J28" s="59">
        <f>J20+J27</f>
        <v>2288</v>
      </c>
      <c r="K28" s="59">
        <f>K20+K27</f>
        <v>0</v>
      </c>
      <c r="L28" s="59">
        <f>L20+L27</f>
        <v>242036</v>
      </c>
      <c r="M28" s="102" t="s">
        <v>23</v>
      </c>
      <c r="N28" s="43" t="s">
        <v>120</v>
      </c>
      <c r="O28" s="59">
        <f>O20+O27</f>
        <v>40502</v>
      </c>
      <c r="P28" s="59">
        <f>P20+P27</f>
        <v>0</v>
      </c>
      <c r="Q28" s="59">
        <f>Q20+Q27</f>
        <v>0</v>
      </c>
      <c r="R28" s="59">
        <f>R20+R27</f>
        <v>40502</v>
      </c>
    </row>
    <row r="29" spans="1:18" x14ac:dyDescent="0.25">
      <c r="A29" s="102" t="s">
        <v>23</v>
      </c>
      <c r="B29" s="43" t="s">
        <v>120</v>
      </c>
      <c r="C29" s="59">
        <f>C21+C28</f>
        <v>343329</v>
      </c>
      <c r="D29" s="59">
        <f>D21+D28</f>
        <v>0</v>
      </c>
      <c r="E29" s="59">
        <f>E21+E28</f>
        <v>0</v>
      </c>
      <c r="F29" s="59">
        <f>F21+F28</f>
        <v>343329</v>
      </c>
    </row>
    <row r="30" spans="1:18" x14ac:dyDescent="0.25">
      <c r="A30" s="82"/>
      <c r="B30" s="83"/>
      <c r="C30" s="56"/>
      <c r="D30" s="56"/>
      <c r="E30" s="56"/>
      <c r="F30" s="56">
        <f>+F29-F53</f>
        <v>0</v>
      </c>
    </row>
    <row r="31" spans="1:18" x14ac:dyDescent="0.25">
      <c r="B31" s="168"/>
      <c r="C31" s="229" t="s">
        <v>296</v>
      </c>
      <c r="D31" s="230"/>
      <c r="E31" s="230"/>
      <c r="F31" s="230"/>
      <c r="G31" s="82"/>
      <c r="H31" s="83"/>
      <c r="I31" s="56"/>
      <c r="J31" s="56"/>
      <c r="K31" s="56"/>
      <c r="L31" s="56" t="s">
        <v>298</v>
      </c>
      <c r="M31" s="82"/>
      <c r="N31" s="83"/>
      <c r="O31" s="56"/>
      <c r="P31" s="56"/>
      <c r="Q31" s="56"/>
      <c r="R31" s="56" t="s">
        <v>297</v>
      </c>
    </row>
    <row r="32" spans="1:18" ht="23.25" x14ac:dyDescent="0.25">
      <c r="A32" s="21" t="s">
        <v>26</v>
      </c>
      <c r="B32" s="22" t="s">
        <v>27</v>
      </c>
      <c r="C32" s="23" t="s">
        <v>36</v>
      </c>
      <c r="D32" s="23" t="s">
        <v>37</v>
      </c>
      <c r="E32" s="23" t="s">
        <v>38</v>
      </c>
      <c r="F32" s="33" t="s">
        <v>39</v>
      </c>
      <c r="G32" s="21" t="s">
        <v>26</v>
      </c>
      <c r="H32" s="22" t="s">
        <v>27</v>
      </c>
      <c r="I32" s="23" t="s">
        <v>36</v>
      </c>
      <c r="J32" s="23" t="s">
        <v>37</v>
      </c>
      <c r="K32" s="23" t="s">
        <v>38</v>
      </c>
      <c r="L32" s="33" t="s">
        <v>39</v>
      </c>
      <c r="M32" s="21" t="s">
        <v>26</v>
      </c>
      <c r="N32" s="22" t="s">
        <v>27</v>
      </c>
      <c r="O32" s="23" t="s">
        <v>36</v>
      </c>
      <c r="P32" s="23" t="s">
        <v>37</v>
      </c>
      <c r="Q32" s="23" t="s">
        <v>38</v>
      </c>
      <c r="R32" s="33" t="s">
        <v>39</v>
      </c>
    </row>
    <row r="33" spans="1:18" x14ac:dyDescent="0.25">
      <c r="A33" s="24">
        <v>1</v>
      </c>
      <c r="B33" s="25" t="s">
        <v>187</v>
      </c>
      <c r="C33" s="26">
        <v>0</v>
      </c>
      <c r="D33" s="26">
        <v>0</v>
      </c>
      <c r="E33" s="40">
        <v>0</v>
      </c>
      <c r="F33" s="26">
        <f>C33+D33+E33</f>
        <v>0</v>
      </c>
      <c r="G33" s="24">
        <v>1</v>
      </c>
      <c r="H33" s="25" t="s">
        <v>70</v>
      </c>
      <c r="I33" s="26">
        <v>0</v>
      </c>
      <c r="J33" s="26">
        <v>0</v>
      </c>
      <c r="K33" s="40">
        <v>0</v>
      </c>
      <c r="L33" s="26">
        <f>I33+J33+K33</f>
        <v>0</v>
      </c>
      <c r="M33" s="24">
        <v>1</v>
      </c>
      <c r="N33" s="25" t="s">
        <v>70</v>
      </c>
      <c r="O33" s="26">
        <v>0</v>
      </c>
      <c r="P33" s="26">
        <v>0</v>
      </c>
      <c r="Q33" s="40">
        <v>0</v>
      </c>
      <c r="R33" s="26">
        <f>O33+P33+Q33</f>
        <v>0</v>
      </c>
    </row>
    <row r="34" spans="1:18" x14ac:dyDescent="0.25">
      <c r="A34" s="24">
        <v>2</v>
      </c>
      <c r="B34" s="31" t="s">
        <v>188</v>
      </c>
      <c r="C34" s="34">
        <f>C35</f>
        <v>303894</v>
      </c>
      <c r="D34" s="34">
        <f>D35</f>
        <v>0</v>
      </c>
      <c r="E34" s="34">
        <f>E35</f>
        <v>0</v>
      </c>
      <c r="F34" s="26">
        <f t="shared" ref="F34:F53" si="6">C34+D34+E34</f>
        <v>303894</v>
      </c>
      <c r="G34" s="24">
        <v>2</v>
      </c>
      <c r="H34" s="31" t="s">
        <v>71</v>
      </c>
      <c r="I34" s="34">
        <f>I35</f>
        <v>1484</v>
      </c>
      <c r="J34" s="34">
        <f t="shared" ref="J34:L35" si="7">J35</f>
        <v>0</v>
      </c>
      <c r="K34" s="34">
        <f t="shared" si="7"/>
        <v>0</v>
      </c>
      <c r="L34" s="26">
        <f t="shared" ref="L34:L51" si="8">I34+J34+K34</f>
        <v>1484</v>
      </c>
      <c r="M34" s="24">
        <v>2</v>
      </c>
      <c r="N34" s="31" t="s">
        <v>71</v>
      </c>
      <c r="O34" s="34">
        <f>O35</f>
        <v>0</v>
      </c>
      <c r="P34" s="34">
        <f t="shared" ref="P34:R35" si="9">P35</f>
        <v>0</v>
      </c>
      <c r="Q34" s="34">
        <f t="shared" si="9"/>
        <v>0</v>
      </c>
      <c r="R34" s="26">
        <f>O34+P34+Q34</f>
        <v>0</v>
      </c>
    </row>
    <row r="35" spans="1:18" x14ac:dyDescent="0.25">
      <c r="A35" s="102" t="s">
        <v>72</v>
      </c>
      <c r="B35" s="30" t="s">
        <v>73</v>
      </c>
      <c r="C35" s="35">
        <f>C36+C37+C38</f>
        <v>303894</v>
      </c>
      <c r="D35" s="35">
        <f>D36+D37</f>
        <v>0</v>
      </c>
      <c r="E35" s="35">
        <f>E36+E37</f>
        <v>0</v>
      </c>
      <c r="F35" s="34">
        <f>F36+F37+F38</f>
        <v>303894</v>
      </c>
      <c r="G35" s="102" t="s">
        <v>72</v>
      </c>
      <c r="H35" s="30" t="s">
        <v>73</v>
      </c>
      <c r="I35" s="34">
        <f>I36</f>
        <v>1484</v>
      </c>
      <c r="J35" s="34">
        <f t="shared" si="7"/>
        <v>0</v>
      </c>
      <c r="K35" s="34">
        <f t="shared" si="7"/>
        <v>0</v>
      </c>
      <c r="L35" s="34">
        <f t="shared" si="7"/>
        <v>1484</v>
      </c>
      <c r="M35" s="102" t="s">
        <v>72</v>
      </c>
      <c r="N35" s="30" t="s">
        <v>73</v>
      </c>
      <c r="O35" s="34">
        <f>O36</f>
        <v>0</v>
      </c>
      <c r="P35" s="34">
        <v>0</v>
      </c>
      <c r="Q35" s="34">
        <f t="shared" si="9"/>
        <v>0</v>
      </c>
      <c r="R35" s="34">
        <f t="shared" si="9"/>
        <v>0</v>
      </c>
    </row>
    <row r="36" spans="1:18" x14ac:dyDescent="0.25">
      <c r="A36" s="102" t="s">
        <v>75</v>
      </c>
      <c r="B36" s="30" t="s">
        <v>74</v>
      </c>
      <c r="C36" s="35">
        <v>232737</v>
      </c>
      <c r="D36" s="40"/>
      <c r="E36" s="40">
        <v>0</v>
      </c>
      <c r="F36" s="26">
        <f>C36+D36+E36</f>
        <v>232737</v>
      </c>
      <c r="G36" s="102" t="s">
        <v>75</v>
      </c>
      <c r="H36" s="30" t="s">
        <v>247</v>
      </c>
      <c r="I36" s="35">
        <v>1484</v>
      </c>
      <c r="J36" s="40">
        <v>0</v>
      </c>
      <c r="K36" s="40">
        <v>0</v>
      </c>
      <c r="L36" s="26">
        <f t="shared" si="8"/>
        <v>1484</v>
      </c>
      <c r="M36" s="102" t="s">
        <v>75</v>
      </c>
      <c r="N36" s="30" t="s">
        <v>202</v>
      </c>
      <c r="O36" s="35">
        <v>0</v>
      </c>
      <c r="P36" s="40">
        <v>0</v>
      </c>
      <c r="Q36" s="40">
        <v>0</v>
      </c>
      <c r="R36" s="26">
        <f t="shared" ref="R36:R51" si="10">O36+P36+Q36</f>
        <v>0</v>
      </c>
    </row>
    <row r="37" spans="1:18" ht="23.25" x14ac:dyDescent="0.25">
      <c r="A37" s="102" t="s">
        <v>76</v>
      </c>
      <c r="B37" s="30" t="s">
        <v>232</v>
      </c>
      <c r="C37" s="35">
        <v>33249</v>
      </c>
      <c r="D37" s="40">
        <v>0</v>
      </c>
      <c r="E37" s="40">
        <v>0</v>
      </c>
      <c r="F37" s="26">
        <f t="shared" si="6"/>
        <v>33249</v>
      </c>
      <c r="G37" s="102" t="s">
        <v>17</v>
      </c>
      <c r="H37" s="31" t="s">
        <v>78</v>
      </c>
      <c r="I37" s="34">
        <v>0</v>
      </c>
      <c r="J37" s="40">
        <v>0</v>
      </c>
      <c r="K37" s="40">
        <v>0</v>
      </c>
      <c r="L37" s="26">
        <f t="shared" si="8"/>
        <v>0</v>
      </c>
      <c r="M37" s="102" t="s">
        <v>17</v>
      </c>
      <c r="N37" s="31" t="s">
        <v>78</v>
      </c>
      <c r="O37" s="34">
        <v>0</v>
      </c>
      <c r="P37" s="40">
        <v>0</v>
      </c>
      <c r="Q37" s="40">
        <v>0</v>
      </c>
      <c r="R37" s="26">
        <f t="shared" si="10"/>
        <v>0</v>
      </c>
    </row>
    <row r="38" spans="1:18" x14ac:dyDescent="0.25">
      <c r="A38" s="102" t="s">
        <v>201</v>
      </c>
      <c r="B38" s="30" t="s">
        <v>223</v>
      </c>
      <c r="C38" s="35">
        <v>37908</v>
      </c>
      <c r="D38" s="40">
        <v>0</v>
      </c>
      <c r="E38" s="40">
        <v>0</v>
      </c>
      <c r="F38" s="26">
        <f t="shared" si="6"/>
        <v>37908</v>
      </c>
      <c r="G38" s="102" t="s">
        <v>18</v>
      </c>
      <c r="H38" s="31" t="s">
        <v>79</v>
      </c>
      <c r="I38" s="35">
        <v>0</v>
      </c>
      <c r="J38" s="40">
        <v>0</v>
      </c>
      <c r="K38" s="40">
        <v>0</v>
      </c>
      <c r="L38" s="26">
        <f t="shared" si="8"/>
        <v>0</v>
      </c>
      <c r="M38" s="102" t="s">
        <v>18</v>
      </c>
      <c r="N38" s="31" t="s">
        <v>79</v>
      </c>
      <c r="O38" s="35">
        <v>2594</v>
      </c>
      <c r="P38" s="40">
        <v>0</v>
      </c>
      <c r="Q38" s="40">
        <v>0</v>
      </c>
      <c r="R38" s="26">
        <f t="shared" si="10"/>
        <v>2594</v>
      </c>
    </row>
    <row r="39" spans="1:18" x14ac:dyDescent="0.25">
      <c r="A39" s="102" t="s">
        <v>17</v>
      </c>
      <c r="B39" s="31" t="s">
        <v>189</v>
      </c>
      <c r="C39" s="34">
        <v>0</v>
      </c>
      <c r="D39" s="40">
        <v>0</v>
      </c>
      <c r="E39" s="40">
        <v>0</v>
      </c>
      <c r="F39" s="26">
        <f t="shared" si="6"/>
        <v>0</v>
      </c>
      <c r="G39" s="102" t="s">
        <v>19</v>
      </c>
      <c r="H39" s="31" t="s">
        <v>80</v>
      </c>
      <c r="I39" s="35">
        <v>7815</v>
      </c>
      <c r="J39" s="40">
        <v>0</v>
      </c>
      <c r="K39" s="40">
        <v>0</v>
      </c>
      <c r="L39" s="26">
        <f t="shared" si="8"/>
        <v>7815</v>
      </c>
      <c r="M39" s="102" t="s">
        <v>19</v>
      </c>
      <c r="N39" s="31" t="s">
        <v>80</v>
      </c>
      <c r="O39" s="35">
        <v>0</v>
      </c>
      <c r="P39" s="40">
        <v>0</v>
      </c>
      <c r="Q39" s="40">
        <v>0</v>
      </c>
      <c r="R39" s="26">
        <f t="shared" si="10"/>
        <v>0</v>
      </c>
    </row>
    <row r="40" spans="1:18" x14ac:dyDescent="0.25">
      <c r="A40" s="102" t="s">
        <v>18</v>
      </c>
      <c r="B40" s="31" t="s">
        <v>190</v>
      </c>
      <c r="C40" s="35">
        <v>0</v>
      </c>
      <c r="D40" s="40">
        <v>0</v>
      </c>
      <c r="E40" s="40">
        <v>0</v>
      </c>
      <c r="F40" s="26">
        <f t="shared" si="6"/>
        <v>0</v>
      </c>
      <c r="G40" s="102" t="s">
        <v>20</v>
      </c>
      <c r="H40" s="31" t="s">
        <v>81</v>
      </c>
      <c r="I40" s="34">
        <v>0</v>
      </c>
      <c r="J40" s="40">
        <v>0</v>
      </c>
      <c r="K40" s="40">
        <v>0</v>
      </c>
      <c r="L40" s="26">
        <f t="shared" si="8"/>
        <v>0</v>
      </c>
      <c r="M40" s="102" t="s">
        <v>20</v>
      </c>
      <c r="N40" s="31" t="s">
        <v>81</v>
      </c>
      <c r="O40" s="34">
        <v>0</v>
      </c>
      <c r="P40" s="40">
        <v>0</v>
      </c>
      <c r="Q40" s="40">
        <v>0</v>
      </c>
      <c r="R40" s="26">
        <f t="shared" si="10"/>
        <v>0</v>
      </c>
    </row>
    <row r="41" spans="1:18" x14ac:dyDescent="0.25">
      <c r="A41" s="102" t="s">
        <v>19</v>
      </c>
      <c r="B41" s="31" t="s">
        <v>191</v>
      </c>
      <c r="C41" s="35">
        <v>0</v>
      </c>
      <c r="D41" s="40">
        <v>0</v>
      </c>
      <c r="E41" s="40">
        <v>0</v>
      </c>
      <c r="F41" s="26">
        <f t="shared" si="6"/>
        <v>0</v>
      </c>
      <c r="G41" s="102" t="s">
        <v>21</v>
      </c>
      <c r="H41" s="31" t="s">
        <v>82</v>
      </c>
      <c r="I41" s="35">
        <v>0</v>
      </c>
      <c r="J41" s="40">
        <v>0</v>
      </c>
      <c r="K41" s="40">
        <v>0</v>
      </c>
      <c r="L41" s="26">
        <f t="shared" si="8"/>
        <v>0</v>
      </c>
      <c r="M41" s="102" t="s">
        <v>21</v>
      </c>
      <c r="N41" s="31" t="s">
        <v>82</v>
      </c>
      <c r="O41" s="35">
        <v>0</v>
      </c>
      <c r="P41" s="40">
        <v>0</v>
      </c>
      <c r="Q41" s="40">
        <v>0</v>
      </c>
      <c r="R41" s="26">
        <f t="shared" si="10"/>
        <v>0</v>
      </c>
    </row>
    <row r="42" spans="1:18" x14ac:dyDescent="0.25">
      <c r="A42" s="102" t="s">
        <v>20</v>
      </c>
      <c r="B42" s="31" t="s">
        <v>192</v>
      </c>
      <c r="C42" s="34">
        <v>0</v>
      </c>
      <c r="D42" s="40">
        <v>0</v>
      </c>
      <c r="E42" s="40">
        <v>0</v>
      </c>
      <c r="F42" s="26">
        <f t="shared" si="6"/>
        <v>0</v>
      </c>
      <c r="G42" s="102" t="s">
        <v>22</v>
      </c>
      <c r="H42" s="31" t="s">
        <v>83</v>
      </c>
      <c r="I42" s="35">
        <v>0</v>
      </c>
      <c r="J42" s="40">
        <v>0</v>
      </c>
      <c r="K42" s="40">
        <v>0</v>
      </c>
      <c r="L42" s="26">
        <f t="shared" si="8"/>
        <v>0</v>
      </c>
      <c r="M42" s="102" t="s">
        <v>22</v>
      </c>
      <c r="N42" s="31" t="s">
        <v>83</v>
      </c>
      <c r="O42" s="35">
        <v>0</v>
      </c>
      <c r="P42" s="40">
        <v>0</v>
      </c>
      <c r="Q42" s="40">
        <v>0</v>
      </c>
      <c r="R42" s="26">
        <f t="shared" si="10"/>
        <v>0</v>
      </c>
    </row>
    <row r="43" spans="1:18" x14ac:dyDescent="0.25">
      <c r="A43" s="102" t="s">
        <v>21</v>
      </c>
      <c r="B43" s="31" t="s">
        <v>193</v>
      </c>
      <c r="C43" s="35">
        <v>0</v>
      </c>
      <c r="D43" s="40">
        <v>0</v>
      </c>
      <c r="E43" s="40">
        <v>0</v>
      </c>
      <c r="F43" s="26">
        <f t="shared" si="6"/>
        <v>0</v>
      </c>
      <c r="G43" s="102" t="s">
        <v>23</v>
      </c>
      <c r="H43" s="31" t="s">
        <v>84</v>
      </c>
      <c r="I43" s="35">
        <f>I33+I34+I37+I38+I39+I40+I41+I42</f>
        <v>9299</v>
      </c>
      <c r="J43" s="35">
        <f>J33+J34+J37+J38+J39+J40+J41+J42</f>
        <v>0</v>
      </c>
      <c r="K43" s="35">
        <f>K33+K34+K37+K38+K39+K40+K41+K42</f>
        <v>0</v>
      </c>
      <c r="L43" s="26">
        <f t="shared" si="8"/>
        <v>9299</v>
      </c>
      <c r="M43" s="102" t="s">
        <v>23</v>
      </c>
      <c r="N43" s="31" t="s">
        <v>84</v>
      </c>
      <c r="O43" s="35">
        <f>O33+O34+O37+O38+O39+O40+O41+O42</f>
        <v>2594</v>
      </c>
      <c r="P43" s="35">
        <f>P33+P34+P37+P38+P39+P40+P41+P42</f>
        <v>0</v>
      </c>
      <c r="Q43" s="35">
        <f>Q33+Q34+Q37+Q38+Q39+Q40+Q41+Q42</f>
        <v>0</v>
      </c>
      <c r="R43" s="26">
        <f t="shared" si="10"/>
        <v>2594</v>
      </c>
    </row>
    <row r="44" spans="1:18" x14ac:dyDescent="0.25">
      <c r="A44" s="102" t="s">
        <v>22</v>
      </c>
      <c r="B44" s="31" t="s">
        <v>194</v>
      </c>
      <c r="C44" s="35">
        <v>0</v>
      </c>
      <c r="D44" s="40">
        <v>0</v>
      </c>
      <c r="E44" s="40">
        <v>0</v>
      </c>
      <c r="F44" s="26">
        <f t="shared" si="6"/>
        <v>0</v>
      </c>
      <c r="G44" s="102" t="s">
        <v>24</v>
      </c>
      <c r="H44" s="31" t="s">
        <v>85</v>
      </c>
      <c r="I44" s="34">
        <v>0</v>
      </c>
      <c r="J44" s="34">
        <v>0</v>
      </c>
      <c r="K44" s="34">
        <v>0</v>
      </c>
      <c r="L44" s="26">
        <f t="shared" si="8"/>
        <v>0</v>
      </c>
      <c r="M44" s="102" t="s">
        <v>24</v>
      </c>
      <c r="N44" s="31" t="s">
        <v>85</v>
      </c>
      <c r="O44" s="34">
        <v>0</v>
      </c>
      <c r="P44" s="34">
        <v>0</v>
      </c>
      <c r="Q44" s="34">
        <v>0</v>
      </c>
      <c r="R44" s="26">
        <f t="shared" si="10"/>
        <v>0</v>
      </c>
    </row>
    <row r="45" spans="1:18" x14ac:dyDescent="0.25">
      <c r="A45" s="102" t="s">
        <v>23</v>
      </c>
      <c r="B45" s="31" t="s">
        <v>84</v>
      </c>
      <c r="C45" s="34">
        <f>C33+C34+C39+C40+C41+C42+C43+C44</f>
        <v>303894</v>
      </c>
      <c r="D45" s="34">
        <f>D33+D34+D39+D40+D41+D42+D43+D44</f>
        <v>0</v>
      </c>
      <c r="E45" s="34">
        <f>E33+E34+E39+E40+E41+E42+E43+E44</f>
        <v>0</v>
      </c>
      <c r="F45" s="26">
        <f t="shared" si="6"/>
        <v>303894</v>
      </c>
      <c r="G45" s="102" t="s">
        <v>25</v>
      </c>
      <c r="H45" s="31" t="s">
        <v>86</v>
      </c>
      <c r="I45" s="35">
        <v>0</v>
      </c>
      <c r="J45" s="35">
        <v>0</v>
      </c>
      <c r="K45" s="40">
        <v>0</v>
      </c>
      <c r="L45" s="26">
        <f t="shared" si="8"/>
        <v>0</v>
      </c>
      <c r="M45" s="102" t="s">
        <v>25</v>
      </c>
      <c r="N45" s="31" t="s">
        <v>86</v>
      </c>
      <c r="O45" s="35">
        <v>0</v>
      </c>
      <c r="P45" s="35">
        <v>0</v>
      </c>
      <c r="Q45" s="40">
        <v>0</v>
      </c>
      <c r="R45" s="26">
        <f t="shared" si="10"/>
        <v>0</v>
      </c>
    </row>
    <row r="46" spans="1:18" x14ac:dyDescent="0.25">
      <c r="A46" s="102" t="s">
        <v>24</v>
      </c>
      <c r="B46" s="31" t="s">
        <v>195</v>
      </c>
      <c r="C46" s="34">
        <v>0</v>
      </c>
      <c r="D46" s="34">
        <v>0</v>
      </c>
      <c r="E46" s="35">
        <v>0</v>
      </c>
      <c r="F46" s="26">
        <f t="shared" si="6"/>
        <v>0</v>
      </c>
      <c r="G46" s="102" t="s">
        <v>87</v>
      </c>
      <c r="H46" s="31" t="s">
        <v>88</v>
      </c>
      <c r="I46" s="35">
        <v>0</v>
      </c>
      <c r="J46" s="40">
        <v>0</v>
      </c>
      <c r="K46" s="40">
        <v>0</v>
      </c>
      <c r="L46" s="26">
        <f t="shared" si="8"/>
        <v>0</v>
      </c>
      <c r="M46" s="102" t="s">
        <v>87</v>
      </c>
      <c r="N46" s="31" t="s">
        <v>88</v>
      </c>
      <c r="O46" s="35">
        <v>0</v>
      </c>
      <c r="P46" s="40">
        <v>0</v>
      </c>
      <c r="Q46" s="40">
        <v>0</v>
      </c>
      <c r="R46" s="26">
        <f t="shared" si="10"/>
        <v>0</v>
      </c>
    </row>
    <row r="47" spans="1:18" x14ac:dyDescent="0.25">
      <c r="A47" s="102" t="s">
        <v>25</v>
      </c>
      <c r="B47" s="31" t="s">
        <v>196</v>
      </c>
      <c r="C47" s="35">
        <v>0</v>
      </c>
      <c r="D47" s="35">
        <v>0</v>
      </c>
      <c r="E47" s="40">
        <v>0</v>
      </c>
      <c r="F47" s="26">
        <f t="shared" si="6"/>
        <v>0</v>
      </c>
      <c r="G47" s="102" t="s">
        <v>89</v>
      </c>
      <c r="H47" s="31" t="s">
        <v>90</v>
      </c>
      <c r="I47" s="35">
        <f>140704+92033</f>
        <v>232737</v>
      </c>
      <c r="J47" s="40">
        <v>0</v>
      </c>
      <c r="K47" s="40">
        <v>0</v>
      </c>
      <c r="L47" s="26">
        <f t="shared" si="8"/>
        <v>232737</v>
      </c>
      <c r="M47" s="102" t="s">
        <v>89</v>
      </c>
      <c r="N47" s="31" t="s">
        <v>90</v>
      </c>
      <c r="O47" s="35">
        <v>37908</v>
      </c>
      <c r="P47" s="40">
        <v>0</v>
      </c>
      <c r="Q47" s="40">
        <v>0</v>
      </c>
      <c r="R47" s="26">
        <f t="shared" si="10"/>
        <v>37908</v>
      </c>
    </row>
    <row r="48" spans="1:18" x14ac:dyDescent="0.25">
      <c r="A48" s="102" t="s">
        <v>87</v>
      </c>
      <c r="B48" s="31" t="s">
        <v>246</v>
      </c>
      <c r="C48" s="35">
        <v>39435</v>
      </c>
      <c r="D48" s="40">
        <v>0</v>
      </c>
      <c r="E48" s="40">
        <v>0</v>
      </c>
      <c r="F48" s="26">
        <f t="shared" si="6"/>
        <v>39435</v>
      </c>
      <c r="G48" s="102" t="s">
        <v>91</v>
      </c>
      <c r="H48" s="31" t="s">
        <v>92</v>
      </c>
      <c r="I48" s="35">
        <v>0</v>
      </c>
      <c r="J48" s="40">
        <v>0</v>
      </c>
      <c r="K48" s="40">
        <v>0</v>
      </c>
      <c r="L48" s="26">
        <f t="shared" si="8"/>
        <v>0</v>
      </c>
      <c r="M48" s="102" t="s">
        <v>91</v>
      </c>
      <c r="N48" s="31" t="s">
        <v>92</v>
      </c>
      <c r="O48" s="35">
        <v>0</v>
      </c>
      <c r="P48" s="40">
        <v>0</v>
      </c>
      <c r="Q48" s="40">
        <v>0</v>
      </c>
      <c r="R48" s="26">
        <f t="shared" si="10"/>
        <v>0</v>
      </c>
    </row>
    <row r="49" spans="1:18" ht="23.25" x14ac:dyDescent="0.25">
      <c r="A49" s="102" t="s">
        <v>89</v>
      </c>
      <c r="B49" s="31" t="s">
        <v>197</v>
      </c>
      <c r="C49" s="35">
        <v>0</v>
      </c>
      <c r="D49" s="40">
        <v>0</v>
      </c>
      <c r="E49" s="40">
        <v>0</v>
      </c>
      <c r="F49" s="26">
        <f t="shared" si="6"/>
        <v>0</v>
      </c>
      <c r="G49" s="102" t="s">
        <v>93</v>
      </c>
      <c r="H49" s="31" t="s">
        <v>94</v>
      </c>
      <c r="I49" s="35">
        <v>0</v>
      </c>
      <c r="J49" s="40">
        <v>0</v>
      </c>
      <c r="K49" s="40">
        <v>0</v>
      </c>
      <c r="L49" s="26">
        <f t="shared" si="8"/>
        <v>0</v>
      </c>
      <c r="M49" s="102" t="s">
        <v>93</v>
      </c>
      <c r="N49" s="31" t="s">
        <v>94</v>
      </c>
      <c r="O49" s="35">
        <v>0</v>
      </c>
      <c r="P49" s="40">
        <v>0</v>
      </c>
      <c r="Q49" s="40">
        <v>0</v>
      </c>
      <c r="R49" s="26">
        <f t="shared" si="10"/>
        <v>0</v>
      </c>
    </row>
    <row r="50" spans="1:18" x14ac:dyDescent="0.25">
      <c r="A50" s="102" t="s">
        <v>91</v>
      </c>
      <c r="B50" s="31" t="s">
        <v>198</v>
      </c>
      <c r="C50" s="35">
        <v>0</v>
      </c>
      <c r="D50" s="40">
        <v>0</v>
      </c>
      <c r="E50" s="40">
        <v>0</v>
      </c>
      <c r="F50" s="26">
        <f t="shared" si="6"/>
        <v>0</v>
      </c>
      <c r="G50" s="102" t="s">
        <v>95</v>
      </c>
      <c r="H50" s="31" t="s">
        <v>96</v>
      </c>
      <c r="I50" s="35">
        <f>I44+I45+I46+I47+I48+I49</f>
        <v>232737</v>
      </c>
      <c r="J50" s="35">
        <f>J44+J45+J46+J47+J48+J49</f>
        <v>0</v>
      </c>
      <c r="K50" s="35">
        <f>K44+K45+K46+K47+K48+K49</f>
        <v>0</v>
      </c>
      <c r="L50" s="26">
        <f t="shared" si="8"/>
        <v>232737</v>
      </c>
      <c r="M50" s="102" t="s">
        <v>95</v>
      </c>
      <c r="N50" s="31" t="s">
        <v>96</v>
      </c>
      <c r="O50" s="35">
        <f>O44+O45+O46+O47+O48+O49</f>
        <v>37908</v>
      </c>
      <c r="P50" s="35">
        <f>P44+P45+P46+P47+P48+P49</f>
        <v>0</v>
      </c>
      <c r="Q50" s="35">
        <f>Q44+Q45+Q46+Q47+Q48+Q49</f>
        <v>0</v>
      </c>
      <c r="R50" s="26">
        <f t="shared" si="10"/>
        <v>37908</v>
      </c>
    </row>
    <row r="51" spans="1:18" ht="24.75" x14ac:dyDescent="0.25">
      <c r="A51" s="102" t="s">
        <v>93</v>
      </c>
      <c r="B51" s="31" t="s">
        <v>199</v>
      </c>
      <c r="C51" s="35">
        <v>0</v>
      </c>
      <c r="D51" s="40">
        <v>0</v>
      </c>
      <c r="E51" s="40">
        <v>0</v>
      </c>
      <c r="F51" s="26">
        <f t="shared" si="6"/>
        <v>0</v>
      </c>
      <c r="G51" s="102" t="s">
        <v>97</v>
      </c>
      <c r="H51" s="103" t="s">
        <v>98</v>
      </c>
      <c r="I51" s="34">
        <f>I43+I50</f>
        <v>242036</v>
      </c>
      <c r="J51" s="34">
        <f>J43+J50</f>
        <v>0</v>
      </c>
      <c r="K51" s="34">
        <f>K43+K50</f>
        <v>0</v>
      </c>
      <c r="L51" s="26">
        <f t="shared" si="8"/>
        <v>242036</v>
      </c>
      <c r="M51" s="102" t="s">
        <v>97</v>
      </c>
      <c r="N51" s="103" t="s">
        <v>98</v>
      </c>
      <c r="O51" s="34">
        <f>O43+O50</f>
        <v>40502</v>
      </c>
      <c r="P51" s="34">
        <f>P43+P50</f>
        <v>0</v>
      </c>
      <c r="Q51" s="34">
        <f>Q43+Q50</f>
        <v>0</v>
      </c>
      <c r="R51" s="26">
        <f t="shared" si="10"/>
        <v>40502</v>
      </c>
    </row>
    <row r="52" spans="1:18" x14ac:dyDescent="0.25">
      <c r="A52" s="102" t="s">
        <v>95</v>
      </c>
      <c r="B52" s="31" t="s">
        <v>200</v>
      </c>
      <c r="C52" s="34">
        <f>C46+C47+C48+C49+C50+C51</f>
        <v>39435</v>
      </c>
      <c r="D52" s="34">
        <f>D46+D47+D48+D49+D50+D51</f>
        <v>0</v>
      </c>
      <c r="E52" s="34">
        <f>E46+E47+E48+E49+E50+E51</f>
        <v>0</v>
      </c>
      <c r="F52" s="26">
        <f t="shared" si="6"/>
        <v>39435</v>
      </c>
    </row>
    <row r="53" spans="1:18" x14ac:dyDescent="0.25">
      <c r="A53" s="102" t="s">
        <v>97</v>
      </c>
      <c r="B53" s="103" t="s">
        <v>98</v>
      </c>
      <c r="C53" s="34">
        <f>C45+C52</f>
        <v>343329</v>
      </c>
      <c r="D53" s="34">
        <f>D45+D52</f>
        <v>0</v>
      </c>
      <c r="E53" s="34">
        <f>E45+E52</f>
        <v>0</v>
      </c>
      <c r="F53" s="26">
        <f t="shared" si="6"/>
        <v>343329</v>
      </c>
    </row>
    <row r="54" spans="1:18" x14ac:dyDescent="0.25">
      <c r="A54" s="2"/>
      <c r="B54" s="167"/>
      <c r="C54" s="167"/>
    </row>
    <row r="55" spans="1:18" x14ac:dyDescent="0.25">
      <c r="A55" s="82"/>
      <c r="B55" s="83"/>
      <c r="C55" s="56"/>
      <c r="D55" s="56"/>
      <c r="E55" s="56"/>
      <c r="F55" s="56"/>
    </row>
    <row r="56" spans="1:18" x14ac:dyDescent="0.25">
      <c r="A56" s="82"/>
      <c r="B56" s="83"/>
      <c r="C56" s="56"/>
      <c r="D56" s="56"/>
      <c r="E56" s="56"/>
      <c r="F56" s="56"/>
    </row>
    <row r="57" spans="1:18" x14ac:dyDescent="0.25">
      <c r="A57" s="82"/>
      <c r="B57" s="83"/>
      <c r="C57" s="56"/>
      <c r="D57" s="56"/>
      <c r="E57" s="56"/>
      <c r="F57" s="56"/>
    </row>
    <row r="58" spans="1:18" x14ac:dyDescent="0.25">
      <c r="A58" s="82"/>
      <c r="B58" s="83"/>
      <c r="C58" s="56"/>
      <c r="D58" s="56"/>
      <c r="E58" s="56"/>
      <c r="F58" s="56"/>
    </row>
    <row r="59" spans="1:18" x14ac:dyDescent="0.25">
      <c r="A59" s="82"/>
      <c r="B59" s="83"/>
      <c r="C59" s="56"/>
      <c r="D59" s="56"/>
      <c r="E59" s="56"/>
      <c r="F59" s="56"/>
    </row>
  </sheetData>
  <mergeCells count="8">
    <mergeCell ref="Q5:R5"/>
    <mergeCell ref="A2:C3"/>
    <mergeCell ref="G2:I3"/>
    <mergeCell ref="C1:F1"/>
    <mergeCell ref="E5:F5"/>
    <mergeCell ref="C31:F31"/>
    <mergeCell ref="K5:L5"/>
    <mergeCell ref="M2:O3"/>
  </mergeCells>
  <phoneticPr fontId="3" type="noConversion"/>
  <pageMargins left="0.59055118110236227" right="0.59055118110236227" top="0.59055118110236227" bottom="0.59055118110236227" header="0.31496062992125984" footer="0.31496062992125984"/>
  <pageSetup paperSize="9" scale="88" orientation="portrait" r:id="rId1"/>
  <rowBreaks count="1" manualBreakCount="1">
    <brk id="54" max="16383" man="1"/>
  </rowBreaks>
  <colBreaks count="2" manualBreakCount="2">
    <brk id="6" max="140" man="1"/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3" customWidth="1"/>
    <col min="3" max="3" width="20.5703125" customWidth="1"/>
  </cols>
  <sheetData>
    <row r="1" spans="1:4" x14ac:dyDescent="0.25">
      <c r="B1" s="1"/>
      <c r="C1" s="134" t="s">
        <v>262</v>
      </c>
    </row>
    <row r="3" spans="1:4" x14ac:dyDescent="0.25">
      <c r="A3" s="234" t="s">
        <v>250</v>
      </c>
      <c r="B3" s="234"/>
      <c r="C3" s="234"/>
    </row>
    <row r="4" spans="1:4" x14ac:dyDescent="0.25">
      <c r="A4" s="4"/>
      <c r="B4" s="4"/>
      <c r="C4" s="4"/>
    </row>
    <row r="5" spans="1:4" x14ac:dyDescent="0.25">
      <c r="A5" s="29"/>
      <c r="B5" s="29"/>
      <c r="C5" s="48" t="s">
        <v>28</v>
      </c>
      <c r="D5" s="29"/>
    </row>
    <row r="6" spans="1:4" x14ac:dyDescent="0.25">
      <c r="A6" s="24" t="s">
        <v>26</v>
      </c>
      <c r="B6" s="24" t="s">
        <v>10</v>
      </c>
      <c r="C6" s="37" t="s">
        <v>251</v>
      </c>
      <c r="D6" s="29"/>
    </row>
    <row r="7" spans="1:4" x14ac:dyDescent="0.25">
      <c r="A7" s="24" t="s">
        <v>15</v>
      </c>
      <c r="B7" s="33" t="s">
        <v>0</v>
      </c>
      <c r="C7" s="39">
        <v>0</v>
      </c>
      <c r="D7" s="29"/>
    </row>
    <row r="8" spans="1:4" x14ac:dyDescent="0.25">
      <c r="A8" s="24" t="s">
        <v>16</v>
      </c>
      <c r="B8" s="33" t="s">
        <v>1</v>
      </c>
      <c r="C8" s="39">
        <v>4982</v>
      </c>
      <c r="D8" s="29"/>
    </row>
    <row r="9" spans="1:4" x14ac:dyDescent="0.25">
      <c r="A9" s="24" t="s">
        <v>17</v>
      </c>
      <c r="B9" s="43" t="s">
        <v>2</v>
      </c>
      <c r="C9" s="59">
        <v>4982</v>
      </c>
      <c r="D9" s="29"/>
    </row>
    <row r="10" spans="1:4" x14ac:dyDescent="0.25">
      <c r="A10" s="51"/>
      <c r="B10" s="79"/>
      <c r="C10" s="80"/>
      <c r="D10" s="29"/>
    </row>
    <row r="11" spans="1:4" x14ac:dyDescent="0.25">
      <c r="A11" s="51"/>
      <c r="B11" s="79"/>
      <c r="C11" s="80"/>
      <c r="D11" s="29"/>
    </row>
    <row r="12" spans="1:4" x14ac:dyDescent="0.25">
      <c r="A12" s="51"/>
      <c r="B12" s="79"/>
      <c r="C12" s="80"/>
      <c r="D12" s="29"/>
    </row>
    <row r="13" spans="1:4" x14ac:dyDescent="0.25">
      <c r="A13" s="51"/>
      <c r="B13" s="79"/>
      <c r="C13" s="80"/>
      <c r="D13" s="29"/>
    </row>
    <row r="14" spans="1:4" x14ac:dyDescent="0.25">
      <c r="A14" s="51"/>
      <c r="B14" s="79"/>
      <c r="C14" s="80"/>
      <c r="D14" s="29"/>
    </row>
    <row r="15" spans="1:4" x14ac:dyDescent="0.25">
      <c r="A15" s="51"/>
      <c r="B15" s="79"/>
      <c r="C15" s="80"/>
      <c r="D15" s="29"/>
    </row>
    <row r="16" spans="1:4" x14ac:dyDescent="0.25">
      <c r="A16" s="51"/>
      <c r="B16" s="79"/>
      <c r="C16" s="80"/>
      <c r="D16" s="29"/>
    </row>
    <row r="17" spans="1:4" x14ac:dyDescent="0.25">
      <c r="A17" s="51"/>
      <c r="B17" s="79"/>
      <c r="C17" s="80"/>
      <c r="D17" s="29"/>
    </row>
    <row r="18" spans="1:4" x14ac:dyDescent="0.25">
      <c r="A18" s="51"/>
      <c r="B18" s="79"/>
      <c r="C18" s="80"/>
      <c r="D18" s="29"/>
    </row>
    <row r="19" spans="1:4" x14ac:dyDescent="0.25">
      <c r="A19" s="51"/>
      <c r="B19" s="79"/>
      <c r="C19" s="80"/>
      <c r="D19" s="29"/>
    </row>
    <row r="20" spans="1:4" x14ac:dyDescent="0.25">
      <c r="A20" s="51"/>
      <c r="B20" s="79"/>
      <c r="C20" s="80"/>
      <c r="D20" s="29"/>
    </row>
    <row r="21" spans="1:4" x14ac:dyDescent="0.25">
      <c r="A21" s="51"/>
      <c r="B21" s="79"/>
      <c r="C21" s="80"/>
      <c r="D21" s="29"/>
    </row>
    <row r="22" spans="1:4" x14ac:dyDescent="0.25">
      <c r="A22" s="51"/>
      <c r="B22" s="79"/>
      <c r="C22" s="80"/>
      <c r="D22" s="29"/>
    </row>
    <row r="23" spans="1:4" x14ac:dyDescent="0.25">
      <c r="A23" s="51"/>
      <c r="B23" s="79"/>
      <c r="C23" s="80"/>
      <c r="D23" s="29"/>
    </row>
    <row r="24" spans="1:4" x14ac:dyDescent="0.25">
      <c r="A24" s="51"/>
      <c r="B24" s="79"/>
      <c r="C24" s="80"/>
      <c r="D24" s="29"/>
    </row>
    <row r="25" spans="1:4" x14ac:dyDescent="0.25">
      <c r="A25" s="51"/>
      <c r="B25" s="79"/>
      <c r="C25" s="80"/>
      <c r="D25" s="29"/>
    </row>
    <row r="26" spans="1:4" x14ac:dyDescent="0.25">
      <c r="A26" s="51"/>
      <c r="B26" s="79"/>
      <c r="C26" s="80"/>
      <c r="D26" s="29"/>
    </row>
    <row r="27" spans="1:4" x14ac:dyDescent="0.25">
      <c r="A27" s="51"/>
      <c r="B27" s="79"/>
      <c r="C27" s="80"/>
      <c r="D27" s="29"/>
    </row>
    <row r="28" spans="1:4" x14ac:dyDescent="0.25">
      <c r="A28" s="51"/>
      <c r="B28" s="79"/>
      <c r="C28" s="80"/>
      <c r="D28" s="29"/>
    </row>
    <row r="29" spans="1:4" x14ac:dyDescent="0.25">
      <c r="A29" s="51"/>
      <c r="B29" s="79"/>
      <c r="C29" s="80"/>
      <c r="D29" s="29"/>
    </row>
    <row r="30" spans="1:4" x14ac:dyDescent="0.25">
      <c r="A30" s="51"/>
      <c r="B30" s="79"/>
      <c r="C30" s="80"/>
      <c r="D30" s="29"/>
    </row>
    <row r="31" spans="1:4" x14ac:dyDescent="0.25">
      <c r="A31" s="51"/>
      <c r="B31" s="79"/>
      <c r="C31" s="80"/>
      <c r="D31" s="29"/>
    </row>
    <row r="32" spans="1:4" x14ac:dyDescent="0.25">
      <c r="A32" s="51"/>
      <c r="B32" s="79"/>
      <c r="C32" s="80"/>
      <c r="D32" s="29"/>
    </row>
    <row r="33" spans="1:4" x14ac:dyDescent="0.25">
      <c r="A33" s="51"/>
      <c r="B33" s="79"/>
      <c r="C33" s="80"/>
      <c r="D33" s="29"/>
    </row>
    <row r="34" spans="1:4" x14ac:dyDescent="0.25">
      <c r="A34" s="51"/>
      <c r="B34" s="79"/>
      <c r="C34" s="80"/>
      <c r="D34" s="29"/>
    </row>
    <row r="35" spans="1:4" x14ac:dyDescent="0.25">
      <c r="A35" s="51"/>
      <c r="B35" s="79"/>
      <c r="C35" s="80"/>
      <c r="D35" s="29"/>
    </row>
    <row r="36" spans="1:4" x14ac:dyDescent="0.25">
      <c r="A36" s="51"/>
      <c r="B36" s="79"/>
      <c r="C36" s="80"/>
      <c r="D36" s="29"/>
    </row>
    <row r="37" spans="1:4" x14ac:dyDescent="0.25">
      <c r="A37" s="51"/>
      <c r="B37" s="79"/>
      <c r="C37" s="80"/>
      <c r="D37" s="29"/>
    </row>
    <row r="38" spans="1:4" x14ac:dyDescent="0.25">
      <c r="A38" s="51"/>
      <c r="B38" s="79"/>
      <c r="C38" s="80"/>
      <c r="D38" s="29"/>
    </row>
    <row r="39" spans="1:4" x14ac:dyDescent="0.25">
      <c r="A39" s="51"/>
      <c r="B39" s="79"/>
      <c r="C39" s="80"/>
      <c r="D39" s="29"/>
    </row>
    <row r="40" spans="1:4" x14ac:dyDescent="0.25">
      <c r="A40" s="51"/>
      <c r="B40" s="79"/>
      <c r="C40" s="80"/>
      <c r="D40" s="29"/>
    </row>
    <row r="41" spans="1:4" x14ac:dyDescent="0.25">
      <c r="A41" s="51"/>
      <c r="B41" s="79"/>
      <c r="C41" s="80"/>
      <c r="D41" s="29"/>
    </row>
    <row r="42" spans="1:4" x14ac:dyDescent="0.25">
      <c r="A42" s="51"/>
      <c r="B42" s="79"/>
      <c r="C42" s="80"/>
      <c r="D42" s="29"/>
    </row>
    <row r="43" spans="1:4" x14ac:dyDescent="0.25">
      <c r="A43" s="51"/>
      <c r="B43" s="79"/>
      <c r="C43" s="80"/>
      <c r="D43" s="29"/>
    </row>
    <row r="44" spans="1:4" x14ac:dyDescent="0.25">
      <c r="A44" s="51"/>
      <c r="B44" s="79"/>
      <c r="C44" s="80"/>
      <c r="D44" s="29"/>
    </row>
    <row r="45" spans="1:4" x14ac:dyDescent="0.25">
      <c r="A45" s="51"/>
      <c r="B45" s="79"/>
      <c r="C45" s="80"/>
      <c r="D45" s="29"/>
    </row>
    <row r="46" spans="1:4" x14ac:dyDescent="0.25">
      <c r="A46" s="51"/>
      <c r="B46" s="79"/>
      <c r="C46" s="80"/>
      <c r="D46" s="29"/>
    </row>
    <row r="47" spans="1:4" x14ac:dyDescent="0.25">
      <c r="A47" s="51"/>
      <c r="B47" s="79"/>
      <c r="C47" s="80"/>
      <c r="D47" s="29"/>
    </row>
    <row r="48" spans="1:4" x14ac:dyDescent="0.25">
      <c r="A48" s="29"/>
      <c r="B48" s="29"/>
      <c r="C48" s="29"/>
      <c r="D48" s="29"/>
    </row>
    <row r="49" spans="1:4" x14ac:dyDescent="0.25">
      <c r="A49" s="29"/>
      <c r="B49" s="28"/>
      <c r="C49" s="134" t="s">
        <v>263</v>
      </c>
      <c r="D49" s="29"/>
    </row>
    <row r="50" spans="1:4" x14ac:dyDescent="0.25">
      <c r="A50" s="29"/>
      <c r="B50" s="29"/>
      <c r="C50" s="29"/>
      <c r="D50" s="29"/>
    </row>
    <row r="51" spans="1:4" x14ac:dyDescent="0.25">
      <c r="A51" s="234" t="s">
        <v>252</v>
      </c>
      <c r="B51" s="234"/>
      <c r="C51" s="234"/>
      <c r="D51" s="29"/>
    </row>
    <row r="52" spans="1:4" x14ac:dyDescent="0.25">
      <c r="A52" s="42"/>
      <c r="B52" s="42"/>
      <c r="C52" s="42"/>
      <c r="D52" s="29"/>
    </row>
    <row r="53" spans="1:4" x14ac:dyDescent="0.25">
      <c r="A53" s="29"/>
      <c r="B53" s="29"/>
      <c r="C53" s="29" t="s">
        <v>33</v>
      </c>
      <c r="D53" s="29"/>
    </row>
    <row r="54" spans="1:4" x14ac:dyDescent="0.25">
      <c r="A54" s="24" t="s">
        <v>26</v>
      </c>
      <c r="B54" s="24" t="s">
        <v>27</v>
      </c>
      <c r="C54" s="24" t="s">
        <v>31</v>
      </c>
      <c r="D54" s="29"/>
    </row>
    <row r="55" spans="1:4" x14ac:dyDescent="0.25">
      <c r="A55" s="24">
        <v>1</v>
      </c>
      <c r="B55" s="33" t="s">
        <v>34</v>
      </c>
      <c r="C55" s="39"/>
      <c r="D55" s="29"/>
    </row>
    <row r="56" spans="1:4" x14ac:dyDescent="0.25">
      <c r="A56" s="24">
        <v>2</v>
      </c>
      <c r="B56" s="33"/>
      <c r="C56" s="39"/>
      <c r="D56" s="29"/>
    </row>
    <row r="57" spans="1:4" x14ac:dyDescent="0.25">
      <c r="A57" s="24">
        <v>3</v>
      </c>
      <c r="B57" s="33"/>
      <c r="C57" s="39"/>
      <c r="D57" s="29"/>
    </row>
    <row r="58" spans="1:4" x14ac:dyDescent="0.25">
      <c r="A58" s="24">
        <v>4</v>
      </c>
      <c r="B58" s="33"/>
      <c r="C58" s="39"/>
      <c r="D58" s="29"/>
    </row>
    <row r="59" spans="1:4" x14ac:dyDescent="0.25">
      <c r="A59" s="24">
        <v>5</v>
      </c>
      <c r="B59" s="43" t="s">
        <v>3</v>
      </c>
      <c r="C59" s="59">
        <v>0</v>
      </c>
      <c r="D59" s="29"/>
    </row>
    <row r="60" spans="1:4" x14ac:dyDescent="0.25">
      <c r="A60" s="51"/>
      <c r="B60" s="79"/>
      <c r="C60" s="80"/>
      <c r="D60" s="29"/>
    </row>
    <row r="61" spans="1:4" x14ac:dyDescent="0.25">
      <c r="A61" s="51"/>
      <c r="B61" s="79"/>
      <c r="C61" s="80"/>
      <c r="D61" s="29"/>
    </row>
    <row r="62" spans="1:4" x14ac:dyDescent="0.25">
      <c r="A62" s="51"/>
      <c r="B62" s="79"/>
      <c r="C62" s="80"/>
      <c r="D62" s="29"/>
    </row>
    <row r="63" spans="1:4" x14ac:dyDescent="0.25">
      <c r="A63" s="51"/>
      <c r="B63" s="79"/>
      <c r="C63" s="80"/>
      <c r="D63" s="29"/>
    </row>
    <row r="64" spans="1:4" x14ac:dyDescent="0.25">
      <c r="A64" s="51"/>
      <c r="B64" s="79"/>
      <c r="C64" s="80"/>
      <c r="D64" s="29"/>
    </row>
    <row r="65" spans="1:4" x14ac:dyDescent="0.25">
      <c r="A65" s="51"/>
      <c r="B65" s="79"/>
      <c r="C65" s="80"/>
      <c r="D65" s="29"/>
    </row>
    <row r="66" spans="1:4" x14ac:dyDescent="0.25">
      <c r="A66" s="51"/>
      <c r="B66" s="79"/>
      <c r="C66" s="80"/>
      <c r="D66" s="29"/>
    </row>
    <row r="67" spans="1:4" x14ac:dyDescent="0.25">
      <c r="A67" s="51"/>
      <c r="B67" s="79"/>
      <c r="C67" s="80"/>
      <c r="D67" s="29"/>
    </row>
    <row r="68" spans="1:4" x14ac:dyDescent="0.25">
      <c r="A68" s="51"/>
      <c r="B68" s="79"/>
      <c r="C68" s="80"/>
      <c r="D68" s="29"/>
    </row>
    <row r="69" spans="1:4" x14ac:dyDescent="0.25">
      <c r="A69" s="51"/>
      <c r="B69" s="79"/>
      <c r="C69" s="80"/>
      <c r="D69" s="29"/>
    </row>
    <row r="70" spans="1:4" x14ac:dyDescent="0.25">
      <c r="A70" s="51"/>
      <c r="B70" s="79"/>
      <c r="C70" s="80"/>
      <c r="D70" s="29"/>
    </row>
    <row r="71" spans="1:4" x14ac:dyDescent="0.25">
      <c r="A71" s="51"/>
      <c r="B71" s="79"/>
      <c r="C71" s="80"/>
      <c r="D71" s="29"/>
    </row>
    <row r="72" spans="1:4" x14ac:dyDescent="0.25">
      <c r="A72" s="51"/>
      <c r="B72" s="79"/>
      <c r="C72" s="80"/>
      <c r="D72" s="29"/>
    </row>
    <row r="73" spans="1:4" x14ac:dyDescent="0.25">
      <c r="A73" s="51"/>
      <c r="B73" s="79"/>
      <c r="C73" s="80"/>
      <c r="D73" s="29"/>
    </row>
    <row r="74" spans="1:4" x14ac:dyDescent="0.25">
      <c r="A74" s="51"/>
      <c r="B74" s="79"/>
      <c r="C74" s="80"/>
      <c r="D74" s="29"/>
    </row>
    <row r="75" spans="1:4" x14ac:dyDescent="0.25">
      <c r="A75" s="51"/>
      <c r="B75" s="79"/>
      <c r="C75" s="80"/>
      <c r="D75" s="29"/>
    </row>
    <row r="76" spans="1:4" x14ac:dyDescent="0.25">
      <c r="A76" s="51"/>
      <c r="B76" s="79"/>
      <c r="C76" s="80"/>
      <c r="D76" s="29"/>
    </row>
    <row r="77" spans="1:4" x14ac:dyDescent="0.25">
      <c r="A77" s="51"/>
      <c r="B77" s="79"/>
      <c r="C77" s="80"/>
      <c r="D77" s="29"/>
    </row>
    <row r="78" spans="1:4" x14ac:dyDescent="0.25">
      <c r="A78" s="51"/>
      <c r="B78" s="79"/>
      <c r="C78" s="80"/>
      <c r="D78" s="29"/>
    </row>
    <row r="79" spans="1:4" x14ac:dyDescent="0.25">
      <c r="A79" s="51"/>
      <c r="B79" s="79"/>
      <c r="C79" s="80"/>
      <c r="D79" s="29"/>
    </row>
    <row r="80" spans="1:4" x14ac:dyDescent="0.25">
      <c r="A80" s="51"/>
      <c r="B80" s="79"/>
      <c r="C80" s="80"/>
      <c r="D80" s="29"/>
    </row>
    <row r="81" spans="1:4" x14ac:dyDescent="0.25">
      <c r="A81" s="51"/>
      <c r="B81" s="79"/>
      <c r="C81" s="80"/>
      <c r="D81" s="29"/>
    </row>
    <row r="82" spans="1:4" x14ac:dyDescent="0.25">
      <c r="A82" s="51"/>
      <c r="B82" s="79"/>
      <c r="C82" s="80"/>
      <c r="D82" s="29"/>
    </row>
    <row r="83" spans="1:4" x14ac:dyDescent="0.25">
      <c r="A83" s="51"/>
      <c r="B83" s="79"/>
      <c r="C83" s="80"/>
      <c r="D83" s="29"/>
    </row>
    <row r="84" spans="1:4" x14ac:dyDescent="0.25">
      <c r="A84" s="51"/>
      <c r="B84" s="79"/>
      <c r="C84" s="80"/>
      <c r="D84" s="29"/>
    </row>
    <row r="85" spans="1:4" x14ac:dyDescent="0.25">
      <c r="A85" s="51"/>
      <c r="B85" s="79"/>
      <c r="C85" s="80"/>
      <c r="D85" s="29"/>
    </row>
    <row r="86" spans="1:4" x14ac:dyDescent="0.25">
      <c r="A86" s="51"/>
      <c r="B86" s="79"/>
      <c r="C86" s="80"/>
      <c r="D86" s="29"/>
    </row>
    <row r="87" spans="1:4" x14ac:dyDescent="0.25">
      <c r="A87" s="51"/>
      <c r="B87" s="79"/>
      <c r="C87" s="80"/>
      <c r="D87" s="29"/>
    </row>
    <row r="88" spans="1:4" x14ac:dyDescent="0.25">
      <c r="A88" s="51"/>
      <c r="B88" s="79"/>
      <c r="C88" s="80"/>
      <c r="D88" s="29"/>
    </row>
    <row r="89" spans="1:4" x14ac:dyDescent="0.25">
      <c r="A89" s="51"/>
      <c r="B89" s="79"/>
      <c r="C89" s="80"/>
      <c r="D89" s="29"/>
    </row>
    <row r="90" spans="1:4" x14ac:dyDescent="0.25">
      <c r="A90" s="51"/>
      <c r="B90" s="79"/>
      <c r="C90" s="80"/>
      <c r="D90" s="29"/>
    </row>
    <row r="91" spans="1:4" x14ac:dyDescent="0.25">
      <c r="A91" s="51"/>
      <c r="B91" s="79"/>
      <c r="C91" s="80"/>
      <c r="D91" s="29"/>
    </row>
    <row r="92" spans="1:4" x14ac:dyDescent="0.25">
      <c r="A92" s="51"/>
      <c r="B92" s="79"/>
      <c r="C92" s="80"/>
      <c r="D92" s="29"/>
    </row>
    <row r="93" spans="1:4" x14ac:dyDescent="0.25">
      <c r="A93" s="51"/>
      <c r="B93" s="79"/>
      <c r="C93" s="80"/>
      <c r="D93" s="29"/>
    </row>
    <row r="94" spans="1:4" x14ac:dyDescent="0.25">
      <c r="A94" s="51"/>
      <c r="B94" s="79"/>
      <c r="C94" s="80"/>
      <c r="D94" s="29"/>
    </row>
    <row r="95" spans="1:4" x14ac:dyDescent="0.25">
      <c r="A95" s="51"/>
      <c r="B95" s="79"/>
      <c r="C95" s="80"/>
      <c r="D95" s="29"/>
    </row>
    <row r="96" spans="1:4" x14ac:dyDescent="0.25">
      <c r="A96" s="29"/>
      <c r="B96" s="29"/>
      <c r="C96" s="29"/>
      <c r="D96" s="29"/>
    </row>
    <row r="97" spans="1:4" x14ac:dyDescent="0.25">
      <c r="A97" s="29"/>
      <c r="B97" s="28"/>
      <c r="C97" s="134" t="s">
        <v>264</v>
      </c>
      <c r="D97" s="29"/>
    </row>
    <row r="98" spans="1:4" x14ac:dyDescent="0.25">
      <c r="A98" s="29"/>
      <c r="B98" s="29"/>
      <c r="C98" s="29"/>
      <c r="D98" s="29"/>
    </row>
    <row r="99" spans="1:4" ht="30.75" customHeight="1" x14ac:dyDescent="0.25">
      <c r="A99" s="234" t="s">
        <v>253</v>
      </c>
      <c r="B99" s="234"/>
      <c r="C99" s="234"/>
      <c r="D99" s="29"/>
    </row>
    <row r="100" spans="1:4" x14ac:dyDescent="0.25">
      <c r="A100" s="42"/>
      <c r="B100" s="42"/>
      <c r="C100" s="42"/>
      <c r="D100" s="29"/>
    </row>
    <row r="101" spans="1:4" x14ac:dyDescent="0.25">
      <c r="A101" s="29"/>
      <c r="B101" s="29"/>
      <c r="C101" s="48" t="s">
        <v>28</v>
      </c>
      <c r="D101" s="29"/>
    </row>
    <row r="102" spans="1:4" x14ac:dyDescent="0.25">
      <c r="A102" s="24" t="s">
        <v>26</v>
      </c>
      <c r="B102" s="24" t="s">
        <v>27</v>
      </c>
      <c r="C102" s="37" t="s">
        <v>41</v>
      </c>
      <c r="D102" s="29"/>
    </row>
    <row r="103" spans="1:4" x14ac:dyDescent="0.25">
      <c r="A103" s="24" t="s">
        <v>15</v>
      </c>
      <c r="B103" s="33" t="s">
        <v>46</v>
      </c>
      <c r="C103" s="39">
        <v>0</v>
      </c>
      <c r="D103" s="29"/>
    </row>
    <row r="104" spans="1:4" x14ac:dyDescent="0.25">
      <c r="A104" s="24" t="s">
        <v>16</v>
      </c>
      <c r="B104" s="33" t="s">
        <v>47</v>
      </c>
      <c r="C104" s="39">
        <v>0</v>
      </c>
      <c r="D104" s="29"/>
    </row>
    <row r="105" spans="1:4" x14ac:dyDescent="0.25">
      <c r="A105" s="24" t="s">
        <v>17</v>
      </c>
      <c r="B105" s="33" t="s">
        <v>48</v>
      </c>
      <c r="C105" s="39">
        <v>0</v>
      </c>
      <c r="D105" s="29"/>
    </row>
    <row r="106" spans="1:4" x14ac:dyDescent="0.25">
      <c r="A106" s="24" t="s">
        <v>18</v>
      </c>
      <c r="B106" s="43" t="s">
        <v>4</v>
      </c>
      <c r="C106" s="59">
        <v>0</v>
      </c>
      <c r="D106" s="29"/>
    </row>
    <row r="107" spans="1:4" x14ac:dyDescent="0.25">
      <c r="A107" s="29"/>
      <c r="B107" s="29"/>
      <c r="C107" s="29"/>
      <c r="D107" s="29"/>
    </row>
    <row r="108" spans="1:4" x14ac:dyDescent="0.25">
      <c r="A108" s="29"/>
      <c r="B108" s="29"/>
      <c r="C108" s="29"/>
      <c r="D108" s="29"/>
    </row>
    <row r="109" spans="1:4" x14ac:dyDescent="0.25">
      <c r="A109" s="29"/>
      <c r="B109" s="29"/>
      <c r="C109" s="29"/>
      <c r="D109" s="29"/>
    </row>
    <row r="110" spans="1:4" x14ac:dyDescent="0.25">
      <c r="A110" s="29"/>
      <c r="B110" s="29"/>
      <c r="C110" s="29"/>
      <c r="D110" s="29"/>
    </row>
  </sheetData>
  <mergeCells count="3">
    <mergeCell ref="A3:C3"/>
    <mergeCell ref="A51:C51"/>
    <mergeCell ref="A99:C9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view="pageBreakPreview" topLeftCell="A37" zoomScale="90" zoomScaleNormal="100" zoomScaleSheetLayoutView="90" workbookViewId="0">
      <selection activeCell="F53" sqref="F53"/>
    </sheetView>
  </sheetViews>
  <sheetFormatPr defaultColWidth="9" defaultRowHeight="12.75" x14ac:dyDescent="0.2"/>
  <cols>
    <col min="1" max="1" width="7.42578125" style="6" customWidth="1"/>
    <col min="2" max="2" width="41.28515625" style="6" customWidth="1"/>
    <col min="3" max="3" width="12.7109375" style="6" customWidth="1"/>
    <col min="4" max="4" width="11.7109375" style="6" customWidth="1"/>
    <col min="5" max="5" width="9.5703125" style="6" customWidth="1"/>
    <col min="6" max="6" width="10.42578125" style="6" customWidth="1"/>
    <col min="7" max="16384" width="9" style="6"/>
  </cols>
  <sheetData>
    <row r="2" spans="1:10" x14ac:dyDescent="0.2">
      <c r="B2" s="5"/>
      <c r="C2" s="235" t="s">
        <v>265</v>
      </c>
      <c r="D2" s="236"/>
      <c r="E2" s="236"/>
      <c r="F2" s="236"/>
    </row>
    <row r="4" spans="1:10" ht="15" customHeight="1" x14ac:dyDescent="0.2">
      <c r="A4" s="234" t="s">
        <v>254</v>
      </c>
      <c r="B4" s="234"/>
      <c r="C4" s="234"/>
      <c r="D4" s="237"/>
      <c r="E4" s="237"/>
      <c r="F4" s="8"/>
      <c r="G4" s="8"/>
      <c r="H4" s="8"/>
      <c r="I4" s="8"/>
      <c r="J4" s="8"/>
    </row>
    <row r="5" spans="1:10" x14ac:dyDescent="0.2">
      <c r="A5" s="9"/>
      <c r="B5" s="9"/>
      <c r="C5" s="9"/>
    </row>
    <row r="6" spans="1:10" ht="15" x14ac:dyDescent="0.25">
      <c r="A6" s="13"/>
      <c r="B6" s="13"/>
      <c r="C6" s="12"/>
    </row>
    <row r="7" spans="1:10" ht="15" customHeight="1" x14ac:dyDescent="0.2">
      <c r="A7" s="63" t="s">
        <v>26</v>
      </c>
      <c r="B7" s="63" t="s">
        <v>27</v>
      </c>
      <c r="C7" s="238" t="s">
        <v>251</v>
      </c>
      <c r="D7" s="239"/>
      <c r="E7" s="239"/>
      <c r="F7" s="240"/>
    </row>
    <row r="8" spans="1:10" ht="15" customHeight="1" x14ac:dyDescent="0.2">
      <c r="A8" s="63" t="s">
        <v>15</v>
      </c>
      <c r="B8" s="64" t="s">
        <v>32</v>
      </c>
      <c r="C8" s="238">
        <v>0</v>
      </c>
      <c r="D8" s="239"/>
      <c r="E8" s="239"/>
      <c r="F8" s="240"/>
    </row>
    <row r="9" spans="1:10" ht="15" customHeight="1" x14ac:dyDescent="0.2">
      <c r="A9" s="63">
        <v>2</v>
      </c>
      <c r="B9" s="64" t="s">
        <v>52</v>
      </c>
      <c r="C9" s="238">
        <v>0</v>
      </c>
      <c r="D9" s="239"/>
      <c r="E9" s="239"/>
      <c r="F9" s="240"/>
    </row>
    <row r="10" spans="1:10" ht="15" customHeight="1" x14ac:dyDescent="0.2">
      <c r="A10" s="63">
        <v>3</v>
      </c>
      <c r="B10" s="43" t="s">
        <v>3</v>
      </c>
      <c r="C10" s="238">
        <v>0</v>
      </c>
      <c r="D10" s="239"/>
      <c r="E10" s="239"/>
      <c r="F10" s="240"/>
    </row>
    <row r="11" spans="1:10" ht="15" customHeight="1" x14ac:dyDescent="0.2">
      <c r="A11" s="85"/>
      <c r="B11" s="79"/>
      <c r="C11" s="86"/>
      <c r="D11" s="87"/>
      <c r="E11" s="87"/>
      <c r="F11" s="87"/>
    </row>
    <row r="12" spans="1:10" ht="15" customHeight="1" x14ac:dyDescent="0.2">
      <c r="A12" s="85"/>
      <c r="B12" s="79"/>
      <c r="C12" s="86"/>
      <c r="D12" s="87"/>
      <c r="E12" s="87"/>
      <c r="F12" s="87"/>
    </row>
    <row r="13" spans="1:10" ht="15" customHeight="1" x14ac:dyDescent="0.2">
      <c r="A13" s="85"/>
      <c r="B13" s="79"/>
      <c r="C13" s="86"/>
      <c r="D13" s="87"/>
      <c r="E13" s="87"/>
      <c r="F13" s="87"/>
    </row>
    <row r="14" spans="1:10" ht="15" customHeight="1" x14ac:dyDescent="0.2">
      <c r="A14" s="85"/>
      <c r="B14" s="79"/>
      <c r="C14" s="86"/>
      <c r="D14" s="87"/>
      <c r="E14" s="87"/>
      <c r="F14" s="87"/>
    </row>
    <row r="15" spans="1:10" ht="15" customHeight="1" x14ac:dyDescent="0.2">
      <c r="A15" s="85"/>
      <c r="B15" s="79"/>
      <c r="C15" s="86"/>
      <c r="D15" s="87"/>
      <c r="E15" s="87"/>
      <c r="F15" s="87"/>
    </row>
    <row r="16" spans="1:10" ht="15" customHeight="1" x14ac:dyDescent="0.2">
      <c r="A16" s="85"/>
      <c r="B16" s="79"/>
      <c r="C16" s="86"/>
      <c r="D16" s="87"/>
      <c r="E16" s="87"/>
      <c r="F16" s="87"/>
    </row>
    <row r="17" spans="1:6" ht="15" customHeight="1" x14ac:dyDescent="0.2">
      <c r="A17" s="85"/>
      <c r="B17" s="79"/>
      <c r="C17" s="86"/>
      <c r="D17" s="87"/>
      <c r="E17" s="87"/>
      <c r="F17" s="87"/>
    </row>
    <row r="18" spans="1:6" ht="15" customHeight="1" x14ac:dyDescent="0.2">
      <c r="A18" s="85"/>
      <c r="B18" s="79"/>
      <c r="C18" s="86"/>
      <c r="D18" s="87"/>
      <c r="E18" s="87"/>
      <c r="F18" s="87"/>
    </row>
    <row r="19" spans="1:6" ht="15" customHeight="1" x14ac:dyDescent="0.2">
      <c r="A19" s="85"/>
      <c r="B19" s="79"/>
      <c r="C19" s="86"/>
      <c r="D19" s="87"/>
      <c r="E19" s="87"/>
      <c r="F19" s="87"/>
    </row>
    <row r="20" spans="1:6" ht="15" customHeight="1" x14ac:dyDescent="0.2">
      <c r="A20" s="85"/>
      <c r="B20" s="79"/>
      <c r="C20" s="86"/>
      <c r="D20" s="87"/>
      <c r="E20" s="87"/>
      <c r="F20" s="87"/>
    </row>
    <row r="21" spans="1:6" ht="15" customHeight="1" x14ac:dyDescent="0.2">
      <c r="A21" s="85"/>
      <c r="B21" s="79"/>
      <c r="C21" s="86"/>
      <c r="D21" s="87"/>
      <c r="E21" s="87"/>
      <c r="F21" s="87"/>
    </row>
    <row r="22" spans="1:6" ht="15" customHeight="1" x14ac:dyDescent="0.2">
      <c r="A22" s="85"/>
      <c r="B22" s="79"/>
      <c r="C22" s="86"/>
      <c r="D22" s="87"/>
      <c r="E22" s="87"/>
      <c r="F22" s="87"/>
    </row>
    <row r="23" spans="1:6" ht="15" customHeight="1" x14ac:dyDescent="0.2">
      <c r="A23" s="85"/>
      <c r="B23" s="79"/>
      <c r="C23" s="86"/>
      <c r="D23" s="87"/>
      <c r="E23" s="87"/>
      <c r="F23" s="87"/>
    </row>
    <row r="24" spans="1:6" ht="15" customHeight="1" x14ac:dyDescent="0.2">
      <c r="A24" s="85"/>
      <c r="B24" s="79"/>
      <c r="C24" s="86"/>
      <c r="D24" s="87"/>
      <c r="E24" s="87"/>
      <c r="F24" s="87"/>
    </row>
    <row r="25" spans="1:6" ht="15" customHeight="1" x14ac:dyDescent="0.2">
      <c r="A25" s="85"/>
      <c r="B25" s="79"/>
      <c r="C25" s="86"/>
      <c r="D25" s="87"/>
      <c r="E25" s="87"/>
      <c r="F25" s="87"/>
    </row>
    <row r="26" spans="1:6" ht="15" customHeight="1" x14ac:dyDescent="0.2">
      <c r="A26" s="85"/>
      <c r="B26" s="79"/>
      <c r="C26" s="86"/>
      <c r="D26" s="87"/>
      <c r="E26" s="87"/>
      <c r="F26" s="87"/>
    </row>
    <row r="27" spans="1:6" ht="15" customHeight="1" x14ac:dyDescent="0.2">
      <c r="A27" s="85"/>
      <c r="B27" s="79"/>
      <c r="C27" s="86"/>
      <c r="D27" s="87"/>
      <c r="E27" s="87"/>
      <c r="F27" s="87"/>
    </row>
    <row r="28" spans="1:6" ht="15" customHeight="1" x14ac:dyDescent="0.2">
      <c r="A28" s="85"/>
      <c r="B28" s="79"/>
      <c r="C28" s="86"/>
      <c r="D28" s="87"/>
      <c r="E28" s="87"/>
      <c r="F28" s="87"/>
    </row>
    <row r="29" spans="1:6" ht="15" customHeight="1" x14ac:dyDescent="0.2">
      <c r="A29" s="85"/>
      <c r="B29" s="79"/>
      <c r="C29" s="86"/>
      <c r="D29" s="87"/>
      <c r="E29" s="87"/>
      <c r="F29" s="87"/>
    </row>
    <row r="30" spans="1:6" ht="15" customHeight="1" x14ac:dyDescent="0.2">
      <c r="A30" s="85"/>
      <c r="B30" s="79"/>
      <c r="C30" s="86"/>
      <c r="D30" s="87"/>
      <c r="E30" s="87"/>
      <c r="F30" s="87"/>
    </row>
    <row r="31" spans="1:6" ht="15" customHeight="1" x14ac:dyDescent="0.2">
      <c r="A31" s="85"/>
      <c r="B31" s="79"/>
      <c r="C31" s="86"/>
      <c r="D31" s="87"/>
      <c r="E31" s="87"/>
      <c r="F31" s="87"/>
    </row>
    <row r="32" spans="1:6" ht="15" customHeight="1" x14ac:dyDescent="0.2">
      <c r="A32" s="85"/>
      <c r="B32" s="79"/>
      <c r="C32" s="86"/>
      <c r="D32" s="87"/>
      <c r="E32" s="87"/>
      <c r="F32" s="87"/>
    </row>
    <row r="33" spans="1:6" ht="15" customHeight="1" x14ac:dyDescent="0.2">
      <c r="A33" s="85"/>
      <c r="B33" s="79"/>
      <c r="C33" s="86"/>
      <c r="D33" s="87"/>
      <c r="E33" s="87"/>
      <c r="F33" s="87"/>
    </row>
    <row r="34" spans="1:6" ht="15" customHeight="1" x14ac:dyDescent="0.2">
      <c r="A34" s="85"/>
      <c r="B34" s="79"/>
      <c r="C34" s="86"/>
      <c r="D34" s="87"/>
      <c r="E34" s="87"/>
      <c r="F34" s="87"/>
    </row>
    <row r="35" spans="1:6" ht="15" customHeight="1" x14ac:dyDescent="0.2">
      <c r="A35" s="85"/>
      <c r="B35" s="79"/>
      <c r="C35" s="86"/>
      <c r="D35" s="87"/>
      <c r="E35" s="87"/>
      <c r="F35" s="87"/>
    </row>
    <row r="36" spans="1:6" ht="15" customHeight="1" x14ac:dyDescent="0.2">
      <c r="A36" s="85"/>
      <c r="B36" s="79"/>
      <c r="C36" s="86"/>
      <c r="D36" s="87"/>
      <c r="E36" s="87"/>
      <c r="F36" s="87"/>
    </row>
    <row r="37" spans="1:6" ht="15" customHeight="1" x14ac:dyDescent="0.2">
      <c r="A37" s="85"/>
      <c r="B37" s="79"/>
      <c r="C37" s="86"/>
      <c r="D37" s="87"/>
      <c r="E37" s="87"/>
      <c r="F37" s="87"/>
    </row>
    <row r="38" spans="1:6" ht="15" customHeight="1" x14ac:dyDescent="0.2">
      <c r="A38" s="85"/>
      <c r="B38" s="79"/>
      <c r="C38" s="86"/>
      <c r="D38" s="87"/>
      <c r="E38" s="87"/>
      <c r="F38" s="87"/>
    </row>
    <row r="39" spans="1:6" ht="15" customHeight="1" x14ac:dyDescent="0.2">
      <c r="A39" s="85"/>
      <c r="B39" s="79"/>
      <c r="C39" s="86"/>
      <c r="D39" s="87"/>
      <c r="E39" s="87"/>
      <c r="F39" s="87"/>
    </row>
    <row r="40" spans="1:6" ht="15" customHeight="1" x14ac:dyDescent="0.2">
      <c r="A40" s="85"/>
      <c r="B40" s="79"/>
      <c r="C40" s="86"/>
      <c r="D40" s="87"/>
      <c r="E40" s="87"/>
      <c r="F40" s="87"/>
    </row>
    <row r="41" spans="1:6" ht="15" customHeight="1" x14ac:dyDescent="0.2">
      <c r="A41" s="85"/>
      <c r="B41" s="79"/>
      <c r="C41" s="86"/>
      <c r="D41" s="87"/>
      <c r="E41" s="87"/>
      <c r="F41" s="87"/>
    </row>
    <row r="42" spans="1:6" ht="15" customHeight="1" x14ac:dyDescent="0.2">
      <c r="A42" s="85"/>
      <c r="B42" s="79"/>
      <c r="C42" s="86"/>
      <c r="D42" s="87"/>
      <c r="E42" s="87"/>
      <c r="F42" s="87"/>
    </row>
    <row r="43" spans="1:6" ht="15" customHeight="1" x14ac:dyDescent="0.2">
      <c r="A43" s="85"/>
      <c r="B43" s="79"/>
      <c r="C43" s="86"/>
      <c r="D43" s="87"/>
      <c r="E43" s="87"/>
      <c r="F43" s="87"/>
    </row>
    <row r="44" spans="1:6" ht="15" customHeight="1" x14ac:dyDescent="0.2">
      <c r="A44" s="85"/>
      <c r="B44" s="79"/>
      <c r="C44" s="86"/>
      <c r="D44" s="87"/>
      <c r="E44" s="87"/>
      <c r="F44" s="87"/>
    </row>
    <row r="45" spans="1:6" ht="15" customHeight="1" x14ac:dyDescent="0.2">
      <c r="A45" s="85"/>
      <c r="B45" s="79"/>
      <c r="C45" s="86"/>
      <c r="D45" s="87"/>
      <c r="E45" s="87"/>
      <c r="F45" s="87"/>
    </row>
    <row r="46" spans="1:6" ht="15" customHeight="1" x14ac:dyDescent="0.2">
      <c r="A46" s="85"/>
      <c r="B46" s="79"/>
      <c r="C46" s="86"/>
      <c r="D46" s="87"/>
      <c r="E46" s="87"/>
      <c r="F46" s="87"/>
    </row>
    <row r="47" spans="1:6" ht="15" customHeight="1" x14ac:dyDescent="0.2">
      <c r="A47" s="85"/>
      <c r="B47" s="79"/>
      <c r="C47" s="86"/>
      <c r="D47" s="87"/>
      <c r="E47" s="87"/>
      <c r="F47" s="87"/>
    </row>
    <row r="48" spans="1:6" ht="15" customHeight="1" x14ac:dyDescent="0.25">
      <c r="A48" s="14"/>
      <c r="B48" s="15"/>
      <c r="C48" s="19"/>
      <c r="D48" s="20"/>
      <c r="E48" s="20"/>
    </row>
    <row r="49" spans="1:6" ht="15" customHeight="1" x14ac:dyDescent="0.25">
      <c r="A49" s="14"/>
      <c r="B49" s="15"/>
      <c r="C49" s="19"/>
      <c r="D49" s="20"/>
      <c r="E49" s="20"/>
    </row>
    <row r="50" spans="1:6" ht="15" x14ac:dyDescent="0.25">
      <c r="A50" s="14"/>
      <c r="B50" s="15"/>
      <c r="C50" s="19"/>
      <c r="D50" s="20"/>
      <c r="E50" s="20"/>
    </row>
    <row r="51" spans="1:6" ht="15" x14ac:dyDescent="0.25">
      <c r="A51" s="14"/>
      <c r="B51" s="15"/>
      <c r="C51" s="16"/>
    </row>
    <row r="52" spans="1:6" ht="15" x14ac:dyDescent="0.25">
      <c r="A52" s="13"/>
      <c r="B52" s="61"/>
      <c r="C52" s="29"/>
      <c r="D52" s="62"/>
      <c r="E52" s="29"/>
      <c r="F52" s="135" t="s">
        <v>266</v>
      </c>
    </row>
    <row r="53" spans="1:6" ht="15" x14ac:dyDescent="0.25">
      <c r="A53" s="13"/>
      <c r="B53" s="13"/>
      <c r="C53" s="13"/>
      <c r="D53" s="13"/>
      <c r="E53" s="13"/>
      <c r="F53" s="17"/>
    </row>
    <row r="54" spans="1:6" x14ac:dyDescent="0.2">
      <c r="A54" s="234" t="s">
        <v>255</v>
      </c>
      <c r="B54" s="234"/>
      <c r="C54" s="234"/>
      <c r="D54" s="234"/>
      <c r="E54" s="234"/>
      <c r="F54" s="237"/>
    </row>
    <row r="55" spans="1:6" ht="15" x14ac:dyDescent="0.25">
      <c r="A55" s="4"/>
      <c r="B55" s="4"/>
      <c r="C55" s="4"/>
      <c r="D55" s="13"/>
      <c r="E55" s="13"/>
      <c r="F55" s="17"/>
    </row>
    <row r="56" spans="1:6" ht="15" x14ac:dyDescent="0.25">
      <c r="A56" s="13"/>
      <c r="B56" s="13"/>
      <c r="C56" s="17"/>
      <c r="D56" s="13"/>
      <c r="E56" s="12"/>
      <c r="F56" s="17"/>
    </row>
    <row r="57" spans="1:6" ht="39" customHeight="1" x14ac:dyDescent="0.2">
      <c r="A57" s="65" t="s">
        <v>26</v>
      </c>
      <c r="B57" s="65" t="s">
        <v>27</v>
      </c>
      <c r="C57" s="65" t="s">
        <v>256</v>
      </c>
      <c r="D57" s="65" t="s">
        <v>5</v>
      </c>
      <c r="E57" s="65" t="s">
        <v>6</v>
      </c>
      <c r="F57" s="66" t="s">
        <v>30</v>
      </c>
    </row>
    <row r="58" spans="1:6" x14ac:dyDescent="0.2">
      <c r="A58" s="63">
        <v>1</v>
      </c>
      <c r="B58" s="140" t="s">
        <v>227</v>
      </c>
      <c r="C58" s="139">
        <v>1</v>
      </c>
      <c r="D58" s="139">
        <v>1</v>
      </c>
      <c r="E58" s="139">
        <v>0</v>
      </c>
      <c r="F58" s="139">
        <v>1</v>
      </c>
    </row>
    <row r="59" spans="1:6" ht="16.5" customHeight="1" x14ac:dyDescent="0.2">
      <c r="A59" s="63">
        <v>2</v>
      </c>
      <c r="B59" s="64" t="s">
        <v>53</v>
      </c>
      <c r="C59" s="142">
        <v>47</v>
      </c>
      <c r="D59" s="142">
        <v>39</v>
      </c>
      <c r="E59" s="142">
        <v>3.5</v>
      </c>
      <c r="F59" s="142">
        <v>42.5</v>
      </c>
    </row>
    <row r="60" spans="1:6" ht="16.5" customHeight="1" x14ac:dyDescent="0.2">
      <c r="A60" s="63">
        <v>3</v>
      </c>
      <c r="B60" s="64" t="s">
        <v>224</v>
      </c>
      <c r="C60" s="139">
        <v>10</v>
      </c>
      <c r="D60" s="139">
        <v>7</v>
      </c>
      <c r="E60" s="139">
        <v>1.5</v>
      </c>
      <c r="F60" s="139">
        <v>8.5</v>
      </c>
    </row>
    <row r="61" spans="1:6" ht="18" customHeight="1" x14ac:dyDescent="0.2">
      <c r="A61" s="63">
        <v>4</v>
      </c>
      <c r="B61" s="43" t="s">
        <v>3</v>
      </c>
      <c r="C61" s="139">
        <f>SUM(C58:C60)</f>
        <v>58</v>
      </c>
      <c r="D61" s="139">
        <f>SUM(D58:D60)</f>
        <v>47</v>
      </c>
      <c r="E61" s="139">
        <f>SUM(E58:E60)</f>
        <v>5</v>
      </c>
      <c r="F61" s="139">
        <f>SUM(F58:F60)</f>
        <v>52</v>
      </c>
    </row>
    <row r="62" spans="1:6" ht="14.1" customHeight="1" x14ac:dyDescent="0.2"/>
    <row r="63" spans="1:6" ht="14.1" customHeight="1" x14ac:dyDescent="0.2"/>
  </sheetData>
  <mergeCells count="7">
    <mergeCell ref="C2:F2"/>
    <mergeCell ref="A4:E4"/>
    <mergeCell ref="A54:F54"/>
    <mergeCell ref="C7:F7"/>
    <mergeCell ref="C8:F8"/>
    <mergeCell ref="C9:F9"/>
    <mergeCell ref="C10:F10"/>
  </mergeCells>
  <phoneticPr fontId="3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37" zoomScaleNormal="100" zoomScaleSheetLayoutView="100" workbookViewId="0">
      <selection activeCell="G60" sqref="G60"/>
    </sheetView>
  </sheetViews>
  <sheetFormatPr defaultColWidth="9.28515625" defaultRowHeight="15" x14ac:dyDescent="0.25"/>
  <cols>
    <col min="1" max="1" width="4.5703125" style="17" customWidth="1"/>
    <col min="2" max="2" width="34.7109375" style="17" customWidth="1"/>
    <col min="3" max="3" width="9.28515625" style="17" customWidth="1"/>
    <col min="4" max="4" width="8.7109375" style="17" customWidth="1"/>
    <col min="5" max="6" width="9.28515625" style="17" customWidth="1"/>
    <col min="7" max="7" width="28.42578125" style="17" customWidth="1"/>
    <col min="8" max="8" width="9.5703125" style="17" customWidth="1"/>
    <col min="9" max="9" width="9.7109375" style="17" customWidth="1"/>
    <col min="10" max="10" width="10.28515625" style="17" customWidth="1"/>
    <col min="11" max="11" width="9.28515625" style="17" customWidth="1"/>
    <col min="12" max="16384" width="9.28515625" style="17"/>
  </cols>
  <sheetData>
    <row r="1" spans="1:11" s="13" customFormat="1" ht="4.5" customHeight="1" x14ac:dyDescent="0.25">
      <c r="A1" s="14"/>
      <c r="B1" s="7"/>
      <c r="C1" s="18"/>
      <c r="D1" s="18"/>
      <c r="E1" s="18"/>
      <c r="F1" s="18"/>
      <c r="G1" s="7"/>
      <c r="H1" s="18"/>
    </row>
    <row r="2" spans="1:11" x14ac:dyDescent="0.25">
      <c r="G2" s="241" t="s">
        <v>267</v>
      </c>
      <c r="H2" s="242"/>
      <c r="I2" s="242"/>
      <c r="J2" s="242"/>
      <c r="K2" s="242"/>
    </row>
    <row r="3" spans="1:11" x14ac:dyDescent="0.25">
      <c r="B3" s="234" t="s">
        <v>270</v>
      </c>
      <c r="C3" s="234"/>
      <c r="D3" s="234"/>
      <c r="E3" s="234"/>
      <c r="F3" s="234"/>
      <c r="G3" s="234"/>
      <c r="H3" s="234"/>
      <c r="I3" s="234"/>
    </row>
    <row r="4" spans="1:11" x14ac:dyDescent="0.25">
      <c r="B4" s="9"/>
      <c r="C4" s="9"/>
      <c r="D4" s="9"/>
      <c r="E4" s="9"/>
      <c r="F4" s="9"/>
      <c r="G4" s="9"/>
      <c r="H4" s="9"/>
      <c r="I4" s="9"/>
    </row>
    <row r="5" spans="1:11" ht="30.4" customHeight="1" x14ac:dyDescent="0.25">
      <c r="A5" s="65" t="s">
        <v>43</v>
      </c>
      <c r="B5" s="65" t="s">
        <v>27</v>
      </c>
      <c r="C5" s="65" t="s">
        <v>36</v>
      </c>
      <c r="D5" s="65" t="s">
        <v>41</v>
      </c>
      <c r="E5" s="65" t="s">
        <v>40</v>
      </c>
      <c r="F5" s="65" t="s">
        <v>39</v>
      </c>
      <c r="G5" s="65" t="s">
        <v>27</v>
      </c>
      <c r="H5" s="65" t="s">
        <v>36</v>
      </c>
      <c r="I5" s="23" t="s">
        <v>44</v>
      </c>
      <c r="J5" s="22" t="s">
        <v>45</v>
      </c>
      <c r="K5" s="21" t="s">
        <v>39</v>
      </c>
    </row>
    <row r="6" spans="1:11" x14ac:dyDescent="0.25">
      <c r="A6" s="63">
        <v>1</v>
      </c>
      <c r="B6" s="69" t="s">
        <v>125</v>
      </c>
      <c r="C6" s="59">
        <v>1484</v>
      </c>
      <c r="D6" s="59">
        <v>0</v>
      </c>
      <c r="E6" s="59">
        <v>0</v>
      </c>
      <c r="F6" s="59">
        <f t="shared" ref="F6:F32" si="0">C6+D6+E6</f>
        <v>1484</v>
      </c>
      <c r="G6" s="70" t="s">
        <v>7</v>
      </c>
      <c r="H6" s="73">
        <v>227352</v>
      </c>
      <c r="I6" s="38">
        <v>1080</v>
      </c>
      <c r="J6" s="38">
        <v>0</v>
      </c>
      <c r="K6" s="26">
        <f>H6+I6+J6</f>
        <v>228432</v>
      </c>
    </row>
    <row r="7" spans="1:11" ht="23.25" x14ac:dyDescent="0.25">
      <c r="A7" s="63">
        <v>2</v>
      </c>
      <c r="B7" s="69" t="s">
        <v>71</v>
      </c>
      <c r="C7" s="59">
        <v>303894</v>
      </c>
      <c r="D7" s="59">
        <v>0</v>
      </c>
      <c r="E7" s="59">
        <v>0</v>
      </c>
      <c r="F7" s="59">
        <f t="shared" si="0"/>
        <v>303894</v>
      </c>
      <c r="G7" s="74" t="s">
        <v>8</v>
      </c>
      <c r="H7" s="59">
        <v>39424</v>
      </c>
      <c r="I7" s="38">
        <v>210</v>
      </c>
      <c r="J7" s="38">
        <v>0</v>
      </c>
      <c r="K7" s="26">
        <f t="shared" ref="K7:K32" si="1">H7+I7+J7</f>
        <v>39634</v>
      </c>
    </row>
    <row r="8" spans="1:11" x14ac:dyDescent="0.25">
      <c r="A8" s="63">
        <v>3</v>
      </c>
      <c r="B8" s="64" t="s">
        <v>79</v>
      </c>
      <c r="C8" s="59">
        <v>2594</v>
      </c>
      <c r="D8" s="59">
        <v>0</v>
      </c>
      <c r="E8" s="59">
        <v>0</v>
      </c>
      <c r="F8" s="59">
        <f t="shared" si="0"/>
        <v>2594</v>
      </c>
      <c r="G8" s="74" t="s">
        <v>12</v>
      </c>
      <c r="H8" s="59">
        <v>70574</v>
      </c>
      <c r="I8" s="38">
        <v>998</v>
      </c>
      <c r="J8" s="38">
        <v>0</v>
      </c>
      <c r="K8" s="26">
        <f t="shared" si="1"/>
        <v>71572</v>
      </c>
    </row>
    <row r="9" spans="1:11" x14ac:dyDescent="0.25">
      <c r="A9" s="63">
        <v>4</v>
      </c>
      <c r="B9" s="64" t="s">
        <v>82</v>
      </c>
      <c r="C9" s="59">
        <v>0</v>
      </c>
      <c r="D9" s="59">
        <v>0</v>
      </c>
      <c r="E9" s="59">
        <v>0</v>
      </c>
      <c r="F9" s="59">
        <f t="shared" si="0"/>
        <v>0</v>
      </c>
      <c r="G9" s="70" t="s">
        <v>51</v>
      </c>
      <c r="H9" s="73">
        <v>0</v>
      </c>
      <c r="I9" s="38">
        <v>0</v>
      </c>
      <c r="J9" s="38">
        <v>0</v>
      </c>
      <c r="K9" s="26">
        <f t="shared" si="1"/>
        <v>0</v>
      </c>
    </row>
    <row r="10" spans="1:11" x14ac:dyDescent="0.25">
      <c r="A10" s="63">
        <v>5</v>
      </c>
      <c r="B10" s="69" t="s">
        <v>80</v>
      </c>
      <c r="C10" s="59">
        <v>7815</v>
      </c>
      <c r="D10" s="59">
        <f>D11+D12</f>
        <v>0</v>
      </c>
      <c r="E10" s="59">
        <v>0</v>
      </c>
      <c r="F10" s="59">
        <f t="shared" si="0"/>
        <v>7815</v>
      </c>
      <c r="G10" s="70" t="s">
        <v>126</v>
      </c>
      <c r="H10" s="73">
        <v>10226</v>
      </c>
      <c r="I10" s="38">
        <v>0</v>
      </c>
      <c r="J10" s="38">
        <v>0</v>
      </c>
      <c r="K10" s="26">
        <f t="shared" si="1"/>
        <v>10226</v>
      </c>
    </row>
    <row r="11" spans="1:11" x14ac:dyDescent="0.25">
      <c r="A11" s="63">
        <v>6</v>
      </c>
      <c r="B11" s="69"/>
      <c r="C11" s="67"/>
      <c r="D11" s="67"/>
      <c r="E11" s="67"/>
      <c r="F11" s="59"/>
      <c r="G11" s="70" t="s">
        <v>9</v>
      </c>
      <c r="H11" s="73">
        <v>4956</v>
      </c>
      <c r="I11" s="38">
        <v>0</v>
      </c>
      <c r="J11" s="38">
        <v>0</v>
      </c>
      <c r="K11" s="26">
        <f t="shared" si="1"/>
        <v>4956</v>
      </c>
    </row>
    <row r="12" spans="1:11" x14ac:dyDescent="0.25">
      <c r="A12" s="63">
        <v>7</v>
      </c>
      <c r="B12" s="72"/>
      <c r="C12" s="59"/>
      <c r="D12" s="67"/>
      <c r="E12" s="67"/>
      <c r="F12" s="59"/>
      <c r="G12" s="70"/>
      <c r="H12" s="73"/>
      <c r="I12" s="38"/>
      <c r="J12" s="38"/>
      <c r="K12" s="26"/>
    </row>
    <row r="13" spans="1:11" x14ac:dyDescent="0.25">
      <c r="A13" s="63">
        <v>8</v>
      </c>
      <c r="B13" s="64"/>
      <c r="C13" s="67"/>
      <c r="D13" s="67"/>
      <c r="E13" s="67"/>
      <c r="F13" s="59"/>
      <c r="G13" s="70"/>
      <c r="H13" s="73"/>
      <c r="I13" s="38"/>
      <c r="J13" s="38"/>
      <c r="K13" s="26"/>
    </row>
    <row r="14" spans="1:11" x14ac:dyDescent="0.25">
      <c r="A14" s="63">
        <v>9</v>
      </c>
      <c r="B14" s="64"/>
      <c r="C14" s="67"/>
      <c r="D14" s="67"/>
      <c r="E14" s="67"/>
      <c r="F14" s="59"/>
      <c r="G14" s="75"/>
      <c r="H14" s="73"/>
      <c r="I14" s="38"/>
      <c r="J14" s="38"/>
      <c r="K14" s="26"/>
    </row>
    <row r="15" spans="1:11" x14ac:dyDescent="0.25">
      <c r="A15" s="63">
        <v>10</v>
      </c>
      <c r="B15" s="64"/>
      <c r="C15" s="67"/>
      <c r="D15" s="67"/>
      <c r="E15" s="67"/>
      <c r="F15" s="59"/>
      <c r="G15" s="75"/>
      <c r="H15" s="73"/>
      <c r="I15" s="38"/>
      <c r="J15" s="38"/>
      <c r="K15" s="26"/>
    </row>
    <row r="16" spans="1:11" x14ac:dyDescent="0.25">
      <c r="A16" s="63">
        <v>11</v>
      </c>
      <c r="B16" s="68"/>
      <c r="C16" s="67"/>
      <c r="D16" s="67"/>
      <c r="E16" s="67"/>
      <c r="F16" s="59"/>
      <c r="G16" s="70"/>
      <c r="H16" s="73"/>
      <c r="I16" s="38"/>
      <c r="J16" s="38"/>
      <c r="K16" s="26"/>
    </row>
    <row r="17" spans="1:11" ht="24.75" customHeight="1" x14ac:dyDescent="0.25">
      <c r="A17" s="63">
        <v>12</v>
      </c>
      <c r="B17" s="72" t="s">
        <v>143</v>
      </c>
      <c r="C17" s="59">
        <f>C6+C7+C8+C9+C10+C11</f>
        <v>315787</v>
      </c>
      <c r="D17" s="59">
        <f>D6+D7+D8+D9+D10+D11</f>
        <v>0</v>
      </c>
      <c r="E17" s="59">
        <f>E6+E7+E8+E9+E10+E11</f>
        <v>0</v>
      </c>
      <c r="F17" s="59">
        <f t="shared" si="0"/>
        <v>315787</v>
      </c>
      <c r="G17" s="117" t="s">
        <v>144</v>
      </c>
      <c r="H17" s="73">
        <f>H6+H7+H8+H9+H10+H11+H12+H13+H14+H15+H16</f>
        <v>352532</v>
      </c>
      <c r="I17" s="73">
        <f>I6+I7+I8+I9+I10+I11+I12+I13+I14+I15+I16</f>
        <v>2288</v>
      </c>
      <c r="J17" s="73">
        <f>J6+J7+J8+J9+J10+J11+J12+J13+J14+J15+J16</f>
        <v>0</v>
      </c>
      <c r="K17" s="26">
        <f t="shared" si="1"/>
        <v>354820</v>
      </c>
    </row>
    <row r="18" spans="1:11" x14ac:dyDescent="0.25">
      <c r="A18" s="63" t="s">
        <v>89</v>
      </c>
      <c r="B18" s="68" t="s">
        <v>127</v>
      </c>
      <c r="C18" s="59">
        <f>SUM(C19:C26)</f>
        <v>39033</v>
      </c>
      <c r="D18" s="59">
        <v>0</v>
      </c>
      <c r="E18" s="59">
        <v>0</v>
      </c>
      <c r="F18" s="59">
        <f t="shared" si="0"/>
        <v>39033</v>
      </c>
      <c r="G18" s="70" t="s">
        <v>150</v>
      </c>
      <c r="H18" s="73">
        <v>0</v>
      </c>
      <c r="I18" s="38">
        <v>0</v>
      </c>
      <c r="J18" s="38">
        <v>0</v>
      </c>
      <c r="K18" s="26">
        <f t="shared" si="1"/>
        <v>0</v>
      </c>
    </row>
    <row r="19" spans="1:11" x14ac:dyDescent="0.25">
      <c r="A19" s="116" t="s">
        <v>132</v>
      </c>
      <c r="B19" s="69" t="s">
        <v>128</v>
      </c>
      <c r="C19" s="59">
        <f>39435-402</f>
        <v>39033</v>
      </c>
      <c r="D19" s="59">
        <v>0</v>
      </c>
      <c r="E19" s="59">
        <v>0</v>
      </c>
      <c r="F19" s="59">
        <f t="shared" si="0"/>
        <v>39033</v>
      </c>
      <c r="G19" s="70" t="s">
        <v>151</v>
      </c>
      <c r="H19" s="73">
        <v>0</v>
      </c>
      <c r="I19" s="38">
        <v>0</v>
      </c>
      <c r="J19" s="38">
        <v>0</v>
      </c>
      <c r="K19" s="26">
        <f t="shared" si="1"/>
        <v>0</v>
      </c>
    </row>
    <row r="20" spans="1:11" x14ac:dyDescent="0.25">
      <c r="A20" s="116" t="s">
        <v>133</v>
      </c>
      <c r="B20" s="33" t="s">
        <v>129</v>
      </c>
      <c r="C20" s="26">
        <v>0</v>
      </c>
      <c r="D20" s="38">
        <v>0</v>
      </c>
      <c r="E20" s="38">
        <v>0</v>
      </c>
      <c r="F20" s="59">
        <f t="shared" si="0"/>
        <v>0</v>
      </c>
      <c r="G20" s="33" t="s">
        <v>152</v>
      </c>
      <c r="H20" s="26">
        <v>0</v>
      </c>
      <c r="I20" s="26">
        <v>0</v>
      </c>
      <c r="J20" s="38">
        <v>0</v>
      </c>
      <c r="K20" s="26">
        <f t="shared" si="1"/>
        <v>0</v>
      </c>
    </row>
    <row r="21" spans="1:11" x14ac:dyDescent="0.25">
      <c r="A21" s="116" t="s">
        <v>134</v>
      </c>
      <c r="B21" s="64" t="s">
        <v>130</v>
      </c>
      <c r="C21" s="68">
        <v>0</v>
      </c>
      <c r="D21" s="68">
        <v>0</v>
      </c>
      <c r="E21" s="68">
        <v>0</v>
      </c>
      <c r="F21" s="59">
        <f t="shared" si="0"/>
        <v>0</v>
      </c>
      <c r="G21" s="64" t="s">
        <v>153</v>
      </c>
      <c r="H21" s="68">
        <v>0</v>
      </c>
      <c r="I21" s="38">
        <v>0</v>
      </c>
      <c r="J21" s="38">
        <v>0</v>
      </c>
      <c r="K21" s="26">
        <f t="shared" si="1"/>
        <v>0</v>
      </c>
    </row>
    <row r="22" spans="1:11" x14ac:dyDescent="0.25">
      <c r="A22" s="116" t="s">
        <v>135</v>
      </c>
      <c r="B22" s="64" t="s">
        <v>131</v>
      </c>
      <c r="C22" s="68">
        <v>0</v>
      </c>
      <c r="D22" s="68">
        <v>0</v>
      </c>
      <c r="E22" s="68">
        <v>0</v>
      </c>
      <c r="F22" s="59">
        <f t="shared" si="0"/>
        <v>0</v>
      </c>
      <c r="G22" s="64" t="s">
        <v>154</v>
      </c>
      <c r="H22" s="68">
        <v>0</v>
      </c>
      <c r="I22" s="38">
        <v>0</v>
      </c>
      <c r="J22" s="38">
        <v>0</v>
      </c>
      <c r="K22" s="26">
        <f t="shared" si="1"/>
        <v>0</v>
      </c>
    </row>
    <row r="23" spans="1:11" x14ac:dyDescent="0.25">
      <c r="A23" s="116" t="s">
        <v>91</v>
      </c>
      <c r="B23" s="68" t="s">
        <v>136</v>
      </c>
      <c r="C23" s="68">
        <v>0</v>
      </c>
      <c r="D23" s="68">
        <v>0</v>
      </c>
      <c r="E23" s="68">
        <v>0</v>
      </c>
      <c r="F23" s="59">
        <f t="shared" si="0"/>
        <v>0</v>
      </c>
      <c r="G23" s="64" t="s">
        <v>155</v>
      </c>
      <c r="H23" s="68">
        <v>0</v>
      </c>
      <c r="I23" s="38">
        <v>0</v>
      </c>
      <c r="J23" s="38">
        <v>0</v>
      </c>
      <c r="K23" s="26">
        <f t="shared" si="1"/>
        <v>0</v>
      </c>
    </row>
    <row r="24" spans="1:11" x14ac:dyDescent="0.25">
      <c r="A24" s="116" t="s">
        <v>137</v>
      </c>
      <c r="B24" s="64" t="s">
        <v>140</v>
      </c>
      <c r="C24" s="68">
        <v>0</v>
      </c>
      <c r="D24" s="68">
        <v>0</v>
      </c>
      <c r="E24" s="68">
        <v>0</v>
      </c>
      <c r="F24" s="59">
        <f t="shared" si="0"/>
        <v>0</v>
      </c>
      <c r="G24" s="64" t="s">
        <v>156</v>
      </c>
      <c r="H24" s="68">
        <v>0</v>
      </c>
      <c r="I24" s="38">
        <v>0</v>
      </c>
      <c r="J24" s="38">
        <v>0</v>
      </c>
      <c r="K24" s="26">
        <f t="shared" si="1"/>
        <v>0</v>
      </c>
    </row>
    <row r="25" spans="1:11" x14ac:dyDescent="0.25">
      <c r="A25" s="116" t="s">
        <v>138</v>
      </c>
      <c r="B25" s="64" t="s">
        <v>141</v>
      </c>
      <c r="C25" s="68">
        <v>0</v>
      </c>
      <c r="D25" s="68">
        <v>0</v>
      </c>
      <c r="E25" s="68">
        <v>0</v>
      </c>
      <c r="F25" s="59">
        <f t="shared" si="0"/>
        <v>0</v>
      </c>
      <c r="G25" s="64" t="s">
        <v>117</v>
      </c>
      <c r="H25" s="73">
        <v>0</v>
      </c>
      <c r="I25" s="38">
        <v>0</v>
      </c>
      <c r="J25" s="38">
        <v>0</v>
      </c>
      <c r="K25" s="26">
        <f t="shared" si="1"/>
        <v>0</v>
      </c>
    </row>
    <row r="26" spans="1:11" x14ac:dyDescent="0.25">
      <c r="A26" s="116" t="s">
        <v>139</v>
      </c>
      <c r="B26" s="64" t="s">
        <v>142</v>
      </c>
      <c r="C26" s="68">
        <v>0</v>
      </c>
      <c r="D26" s="68">
        <v>0</v>
      </c>
      <c r="E26" s="68">
        <v>0</v>
      </c>
      <c r="F26" s="59">
        <f t="shared" si="0"/>
        <v>0</v>
      </c>
      <c r="G26" s="64"/>
      <c r="H26" s="68"/>
      <c r="I26" s="38"/>
      <c r="J26" s="38"/>
      <c r="K26" s="26"/>
    </row>
    <row r="27" spans="1:11" x14ac:dyDescent="0.25">
      <c r="A27" s="116"/>
      <c r="B27" s="72"/>
      <c r="C27" s="64"/>
      <c r="D27" s="64"/>
      <c r="E27" s="64"/>
      <c r="F27" s="59"/>
      <c r="G27" s="64"/>
      <c r="H27" s="68"/>
      <c r="I27" s="38"/>
      <c r="J27" s="38"/>
      <c r="K27" s="26"/>
    </row>
    <row r="28" spans="1:11" x14ac:dyDescent="0.25">
      <c r="A28" s="116"/>
      <c r="B28" s="72"/>
      <c r="C28" s="64"/>
      <c r="D28" s="64"/>
      <c r="E28" s="64"/>
      <c r="F28" s="59"/>
      <c r="G28" s="64"/>
      <c r="H28" s="68"/>
      <c r="I28" s="38"/>
      <c r="J28" s="38"/>
      <c r="K28" s="26"/>
    </row>
    <row r="29" spans="1:11" ht="24.75" x14ac:dyDescent="0.25">
      <c r="A29" s="116" t="s">
        <v>93</v>
      </c>
      <c r="B29" s="118" t="s">
        <v>145</v>
      </c>
      <c r="C29" s="171">
        <f>SUM(C18)</f>
        <v>39033</v>
      </c>
      <c r="D29" s="36">
        <v>0</v>
      </c>
      <c r="E29" s="36">
        <v>0</v>
      </c>
      <c r="F29" s="59">
        <f t="shared" si="0"/>
        <v>39033</v>
      </c>
      <c r="G29" s="118" t="s">
        <v>157</v>
      </c>
      <c r="H29" s="26">
        <f>H18+H19+H20+H21+H22+H23+H24+H25+H26+H27+H28</f>
        <v>0</v>
      </c>
      <c r="I29" s="26">
        <f>I18+I19+I20+I21+I22+I23+I24+I25+I26+I27+I28</f>
        <v>0</v>
      </c>
      <c r="J29" s="26">
        <f>J18+J19+J20+J21+J22+J23+J24+J25+J26+J27+J28</f>
        <v>0</v>
      </c>
      <c r="K29" s="26">
        <f t="shared" si="1"/>
        <v>0</v>
      </c>
    </row>
    <row r="30" spans="1:11" ht="15.75" customHeight="1" x14ac:dyDescent="0.25">
      <c r="A30" s="116" t="s">
        <v>147</v>
      </c>
      <c r="B30" s="76" t="s">
        <v>146</v>
      </c>
      <c r="C30" s="73">
        <f>C17+C29</f>
        <v>354820</v>
      </c>
      <c r="D30" s="73">
        <f>D17+D29</f>
        <v>0</v>
      </c>
      <c r="E30" s="73">
        <f>E17+E29</f>
        <v>0</v>
      </c>
      <c r="F30" s="59">
        <f t="shared" si="0"/>
        <v>354820</v>
      </c>
      <c r="G30" s="76" t="s">
        <v>158</v>
      </c>
      <c r="H30" s="73">
        <f>H17+H29</f>
        <v>352532</v>
      </c>
      <c r="I30" s="73">
        <f>I17+I29</f>
        <v>2288</v>
      </c>
      <c r="J30" s="73">
        <f>J17+J29</f>
        <v>0</v>
      </c>
      <c r="K30" s="26">
        <f t="shared" si="1"/>
        <v>354820</v>
      </c>
    </row>
    <row r="31" spans="1:11" x14ac:dyDescent="0.25">
      <c r="A31" s="116" t="s">
        <v>148</v>
      </c>
      <c r="B31" s="33" t="s">
        <v>216</v>
      </c>
      <c r="C31" s="26">
        <v>0</v>
      </c>
      <c r="D31" s="26">
        <v>0</v>
      </c>
      <c r="E31" s="26">
        <v>0</v>
      </c>
      <c r="F31" s="59">
        <f t="shared" si="0"/>
        <v>0</v>
      </c>
      <c r="G31" s="33" t="s">
        <v>216</v>
      </c>
      <c r="H31" s="26">
        <v>0</v>
      </c>
      <c r="I31" s="26">
        <v>0</v>
      </c>
      <c r="J31" s="26">
        <v>0</v>
      </c>
      <c r="K31" s="26">
        <f t="shared" si="1"/>
        <v>0</v>
      </c>
    </row>
    <row r="32" spans="1:11" ht="15" customHeight="1" x14ac:dyDescent="0.25">
      <c r="A32" s="116" t="s">
        <v>149</v>
      </c>
      <c r="B32" s="38" t="s">
        <v>217</v>
      </c>
      <c r="C32" s="26">
        <f>C30-C31</f>
        <v>354820</v>
      </c>
      <c r="D32" s="26">
        <f>D30-D31</f>
        <v>0</v>
      </c>
      <c r="E32" s="26">
        <f>E30-E31</f>
        <v>0</v>
      </c>
      <c r="F32" s="59">
        <f t="shared" si="0"/>
        <v>354820</v>
      </c>
      <c r="G32" s="38" t="s">
        <v>217</v>
      </c>
      <c r="H32" s="26">
        <f>H30-H31</f>
        <v>352532</v>
      </c>
      <c r="I32" s="26">
        <f>I30-I31</f>
        <v>2288</v>
      </c>
      <c r="J32" s="26">
        <f>J30-J31</f>
        <v>0</v>
      </c>
      <c r="K32" s="26">
        <f t="shared" si="1"/>
        <v>354820</v>
      </c>
    </row>
    <row r="33" spans="1:11" x14ac:dyDescent="0.25">
      <c r="A33" s="11"/>
      <c r="B33" s="11"/>
      <c r="C33" s="77"/>
      <c r="D33" s="77"/>
      <c r="E33" s="77"/>
      <c r="F33" s="77"/>
      <c r="G33" s="11"/>
      <c r="H33" s="11"/>
      <c r="I33" s="11"/>
      <c r="J33" s="11"/>
      <c r="K33" s="11"/>
    </row>
    <row r="34" spans="1:11" x14ac:dyDescent="0.25">
      <c r="A34" s="119"/>
      <c r="B34" s="119"/>
      <c r="C34" s="120"/>
      <c r="D34" s="120"/>
      <c r="E34" s="120"/>
      <c r="F34" s="120"/>
      <c r="G34" s="119"/>
      <c r="H34" s="119"/>
      <c r="I34" s="119"/>
      <c r="J34" s="119"/>
      <c r="K34" s="119"/>
    </row>
    <row r="35" spans="1:11" x14ac:dyDescent="0.25">
      <c r="A35" s="119"/>
      <c r="B35" s="119"/>
      <c r="C35" s="120"/>
      <c r="D35" s="120"/>
      <c r="E35" s="120"/>
      <c r="F35" s="120"/>
      <c r="G35" s="119"/>
      <c r="H35" s="119"/>
      <c r="I35" s="119"/>
      <c r="J35" s="119"/>
      <c r="K35" s="119"/>
    </row>
    <row r="36" spans="1:11" x14ac:dyDescent="0.25">
      <c r="A36" s="119"/>
      <c r="B36" s="119"/>
      <c r="C36" s="120"/>
      <c r="D36" s="120"/>
      <c r="E36" s="120"/>
      <c r="F36" s="120"/>
      <c r="G36" s="119"/>
      <c r="H36" s="119"/>
      <c r="I36" s="119"/>
      <c r="J36" s="119"/>
      <c r="K36" s="119"/>
    </row>
    <row r="37" spans="1:11" x14ac:dyDescent="0.25">
      <c r="J37" s="244" t="s">
        <v>268</v>
      </c>
      <c r="K37" s="244"/>
    </row>
    <row r="38" spans="1:11" x14ac:dyDescent="0.25">
      <c r="B38" s="243" t="s">
        <v>269</v>
      </c>
      <c r="C38" s="243"/>
      <c r="D38" s="243"/>
      <c r="E38" s="243"/>
      <c r="F38" s="243"/>
      <c r="G38" s="243"/>
      <c r="H38" s="243"/>
      <c r="I38" s="243"/>
      <c r="J38" s="243"/>
    </row>
    <row r="40" spans="1:11" ht="34.5" x14ac:dyDescent="0.25">
      <c r="A40" s="65" t="s">
        <v>43</v>
      </c>
      <c r="B40" s="65" t="s">
        <v>27</v>
      </c>
      <c r="C40" s="65" t="s">
        <v>36</v>
      </c>
      <c r="D40" s="65" t="s">
        <v>41</v>
      </c>
      <c r="E40" s="65" t="s">
        <v>40</v>
      </c>
      <c r="F40" s="65" t="s">
        <v>39</v>
      </c>
      <c r="G40" s="65" t="s">
        <v>27</v>
      </c>
      <c r="H40" s="65" t="s">
        <v>36</v>
      </c>
      <c r="I40" s="23" t="s">
        <v>44</v>
      </c>
      <c r="J40" s="22" t="s">
        <v>45</v>
      </c>
      <c r="K40" s="21" t="s">
        <v>39</v>
      </c>
    </row>
    <row r="41" spans="1:11" ht="23.25" x14ac:dyDescent="0.25">
      <c r="A41" s="63">
        <v>1</v>
      </c>
      <c r="B41" s="69" t="s">
        <v>78</v>
      </c>
      <c r="C41" s="59">
        <v>0</v>
      </c>
      <c r="D41" s="59">
        <v>0</v>
      </c>
      <c r="E41" s="59">
        <v>0</v>
      </c>
      <c r="F41" s="59">
        <v>0</v>
      </c>
      <c r="G41" s="121" t="s">
        <v>13</v>
      </c>
      <c r="H41" s="59">
        <v>0</v>
      </c>
      <c r="I41" s="59">
        <v>0</v>
      </c>
      <c r="J41" s="38">
        <v>0</v>
      </c>
      <c r="K41" s="26">
        <v>0</v>
      </c>
    </row>
    <row r="42" spans="1:11" x14ac:dyDescent="0.25">
      <c r="A42" s="63">
        <v>2</v>
      </c>
      <c r="B42" s="69" t="s">
        <v>81</v>
      </c>
      <c r="C42" s="59">
        <v>0</v>
      </c>
      <c r="D42" s="59">
        <v>0</v>
      </c>
      <c r="E42" s="59">
        <v>0</v>
      </c>
      <c r="F42" s="59">
        <v>0</v>
      </c>
      <c r="G42" s="70" t="s">
        <v>14</v>
      </c>
      <c r="H42" s="73">
        <v>0</v>
      </c>
      <c r="I42" s="38">
        <v>0</v>
      </c>
      <c r="J42" s="38">
        <v>0</v>
      </c>
      <c r="K42" s="26">
        <v>0</v>
      </c>
    </row>
    <row r="43" spans="1:11" x14ac:dyDescent="0.25">
      <c r="A43" s="63">
        <v>3</v>
      </c>
      <c r="B43" s="64" t="s">
        <v>159</v>
      </c>
      <c r="C43" s="59">
        <v>0</v>
      </c>
      <c r="D43" s="59">
        <v>0</v>
      </c>
      <c r="E43" s="59">
        <v>0</v>
      </c>
      <c r="F43" s="59">
        <v>0</v>
      </c>
      <c r="G43" s="74" t="s">
        <v>113</v>
      </c>
      <c r="H43" s="59">
        <v>402</v>
      </c>
      <c r="I43" s="38">
        <v>0</v>
      </c>
      <c r="J43" s="38">
        <v>0</v>
      </c>
      <c r="K43" s="26">
        <v>402</v>
      </c>
    </row>
    <row r="44" spans="1:11" x14ac:dyDescent="0.25">
      <c r="A44" s="63">
        <v>4</v>
      </c>
      <c r="B44" s="64" t="s">
        <v>160</v>
      </c>
      <c r="C44" s="59">
        <v>0</v>
      </c>
      <c r="D44" s="59">
        <v>0</v>
      </c>
      <c r="E44" s="59">
        <v>0</v>
      </c>
      <c r="F44" s="59">
        <v>0</v>
      </c>
      <c r="G44" s="74"/>
      <c r="H44" s="67"/>
      <c r="I44" s="33"/>
      <c r="J44" s="33"/>
      <c r="K44" s="40"/>
    </row>
    <row r="45" spans="1:11" x14ac:dyDescent="0.25">
      <c r="A45" s="63">
        <v>5</v>
      </c>
      <c r="B45" s="64"/>
      <c r="C45" s="67"/>
      <c r="D45" s="67"/>
      <c r="E45" s="67"/>
      <c r="F45" s="59"/>
      <c r="G45" s="70"/>
      <c r="H45" s="71"/>
      <c r="I45" s="33"/>
      <c r="J45" s="33"/>
      <c r="K45" s="40"/>
    </row>
    <row r="46" spans="1:11" x14ac:dyDescent="0.25">
      <c r="A46" s="63">
        <v>6</v>
      </c>
      <c r="B46" s="72"/>
      <c r="C46" s="59"/>
      <c r="D46" s="67"/>
      <c r="E46" s="67"/>
      <c r="F46" s="59"/>
      <c r="G46" s="70"/>
      <c r="H46" s="71"/>
      <c r="I46" s="33"/>
      <c r="J46" s="33"/>
      <c r="K46" s="40"/>
    </row>
    <row r="47" spans="1:11" x14ac:dyDescent="0.25">
      <c r="A47" s="63">
        <v>7</v>
      </c>
      <c r="B47" s="69"/>
      <c r="C47" s="67"/>
      <c r="D47" s="67"/>
      <c r="E47" s="67"/>
      <c r="F47" s="59"/>
      <c r="G47" s="70"/>
      <c r="H47" s="71"/>
      <c r="I47" s="33"/>
      <c r="J47" s="33"/>
      <c r="K47" s="40"/>
    </row>
    <row r="48" spans="1:11" x14ac:dyDescent="0.25">
      <c r="A48" s="63">
        <v>8</v>
      </c>
      <c r="B48" s="72"/>
      <c r="C48" s="59"/>
      <c r="D48" s="67"/>
      <c r="E48" s="67"/>
      <c r="F48" s="59"/>
      <c r="G48" s="70"/>
      <c r="H48" s="71"/>
      <c r="I48" s="33"/>
      <c r="J48" s="33"/>
      <c r="K48" s="40"/>
    </row>
    <row r="49" spans="1:11" x14ac:dyDescent="0.25">
      <c r="A49" s="63">
        <v>9</v>
      </c>
      <c r="B49" s="64"/>
      <c r="C49" s="67"/>
      <c r="D49" s="67"/>
      <c r="E49" s="67"/>
      <c r="F49" s="59"/>
      <c r="G49" s="70"/>
      <c r="H49" s="71"/>
      <c r="I49" s="33"/>
      <c r="J49" s="33"/>
      <c r="K49" s="40"/>
    </row>
    <row r="50" spans="1:11" x14ac:dyDescent="0.25">
      <c r="A50" s="63">
        <v>10</v>
      </c>
      <c r="B50" s="64"/>
      <c r="C50" s="67"/>
      <c r="D50" s="67"/>
      <c r="E50" s="67"/>
      <c r="F50" s="59"/>
      <c r="G50" s="75"/>
      <c r="H50" s="71"/>
      <c r="I50" s="38"/>
      <c r="J50" s="33"/>
      <c r="K50" s="26"/>
    </row>
    <row r="51" spans="1:11" x14ac:dyDescent="0.25">
      <c r="A51" s="63">
        <v>11</v>
      </c>
      <c r="B51" s="64"/>
      <c r="C51" s="67"/>
      <c r="D51" s="67"/>
      <c r="E51" s="67"/>
      <c r="F51" s="59"/>
      <c r="G51" s="70" t="s">
        <v>9</v>
      </c>
      <c r="H51" s="73">
        <v>0</v>
      </c>
      <c r="I51" s="38">
        <v>0</v>
      </c>
      <c r="J51" s="38">
        <v>0</v>
      </c>
      <c r="K51" s="26">
        <v>0</v>
      </c>
    </row>
    <row r="52" spans="1:11" ht="23.25" x14ac:dyDescent="0.25">
      <c r="A52" s="63">
        <v>12</v>
      </c>
      <c r="B52" s="72" t="s">
        <v>162</v>
      </c>
      <c r="C52" s="59">
        <v>0</v>
      </c>
      <c r="D52" s="59">
        <v>0</v>
      </c>
      <c r="E52" s="59">
        <v>0</v>
      </c>
      <c r="F52" s="59">
        <v>0</v>
      </c>
      <c r="G52" s="117" t="s">
        <v>161</v>
      </c>
      <c r="H52" s="73">
        <v>402</v>
      </c>
      <c r="I52" s="38">
        <v>0</v>
      </c>
      <c r="J52" s="38">
        <v>0</v>
      </c>
      <c r="K52" s="26">
        <v>402</v>
      </c>
    </row>
    <row r="53" spans="1:11" x14ac:dyDescent="0.25">
      <c r="A53" s="63">
        <v>13</v>
      </c>
      <c r="B53" s="68" t="s">
        <v>127</v>
      </c>
      <c r="C53" s="59">
        <v>0</v>
      </c>
      <c r="D53" s="59">
        <v>0</v>
      </c>
      <c r="E53" s="59">
        <v>0</v>
      </c>
      <c r="F53" s="59">
        <v>0</v>
      </c>
      <c r="G53" s="70" t="s">
        <v>150</v>
      </c>
      <c r="H53" s="73">
        <v>0</v>
      </c>
      <c r="I53" s="38">
        <v>0</v>
      </c>
      <c r="J53" s="38">
        <v>0</v>
      </c>
      <c r="K53" s="26">
        <v>0</v>
      </c>
    </row>
    <row r="54" spans="1:11" x14ac:dyDescent="0.25">
      <c r="A54" s="63">
        <v>14</v>
      </c>
      <c r="B54" s="69" t="s">
        <v>128</v>
      </c>
      <c r="C54" s="59">
        <v>402</v>
      </c>
      <c r="D54" s="59">
        <v>0</v>
      </c>
      <c r="E54" s="59">
        <v>0</v>
      </c>
      <c r="F54" s="59">
        <v>402</v>
      </c>
      <c r="G54" s="70" t="s">
        <v>168</v>
      </c>
      <c r="H54" s="73">
        <v>0</v>
      </c>
      <c r="I54" s="38">
        <v>0</v>
      </c>
      <c r="J54" s="38">
        <v>0</v>
      </c>
      <c r="K54" s="26">
        <v>0</v>
      </c>
    </row>
    <row r="55" spans="1:11" x14ac:dyDescent="0.25">
      <c r="A55" s="63">
        <v>15</v>
      </c>
      <c r="B55" s="33" t="s">
        <v>129</v>
      </c>
      <c r="C55" s="59">
        <v>0</v>
      </c>
      <c r="D55" s="59">
        <v>0</v>
      </c>
      <c r="E55" s="59">
        <v>0</v>
      </c>
      <c r="F55" s="59">
        <v>0</v>
      </c>
      <c r="G55" s="33" t="s">
        <v>152</v>
      </c>
      <c r="H55" s="73">
        <v>0</v>
      </c>
      <c r="I55" s="38">
        <v>0</v>
      </c>
      <c r="J55" s="38">
        <v>0</v>
      </c>
      <c r="K55" s="26">
        <v>0</v>
      </c>
    </row>
    <row r="56" spans="1:11" x14ac:dyDescent="0.25">
      <c r="A56" s="63">
        <v>16</v>
      </c>
      <c r="B56" s="64" t="s">
        <v>130</v>
      </c>
      <c r="C56" s="26">
        <v>0</v>
      </c>
      <c r="D56" s="38">
        <v>0</v>
      </c>
      <c r="E56" s="38">
        <v>0</v>
      </c>
      <c r="F56" s="59">
        <v>0</v>
      </c>
      <c r="G56" s="64" t="s">
        <v>153</v>
      </c>
      <c r="H56" s="26">
        <v>0</v>
      </c>
      <c r="I56" s="26">
        <v>0</v>
      </c>
      <c r="J56" s="38">
        <v>0</v>
      </c>
      <c r="K56" s="26">
        <v>0</v>
      </c>
    </row>
    <row r="57" spans="1:11" x14ac:dyDescent="0.25">
      <c r="A57" s="63">
        <v>17</v>
      </c>
      <c r="B57" s="64" t="s">
        <v>131</v>
      </c>
      <c r="C57" s="68">
        <v>0</v>
      </c>
      <c r="D57" s="68">
        <v>0</v>
      </c>
      <c r="E57" s="68">
        <v>0</v>
      </c>
      <c r="F57" s="59">
        <v>0</v>
      </c>
      <c r="G57" s="64" t="s">
        <v>154</v>
      </c>
      <c r="H57" s="68">
        <v>0</v>
      </c>
      <c r="I57" s="38">
        <v>0</v>
      </c>
      <c r="J57" s="38">
        <v>0</v>
      </c>
      <c r="K57" s="26">
        <v>0</v>
      </c>
    </row>
    <row r="58" spans="1:11" x14ac:dyDescent="0.25">
      <c r="A58" s="63">
        <v>18</v>
      </c>
      <c r="B58" s="68" t="s">
        <v>136</v>
      </c>
      <c r="C58" s="68">
        <v>0</v>
      </c>
      <c r="D58" s="68">
        <v>0</v>
      </c>
      <c r="E58" s="68">
        <v>0</v>
      </c>
      <c r="F58" s="59">
        <v>0</v>
      </c>
      <c r="G58" s="64" t="s">
        <v>169</v>
      </c>
      <c r="H58" s="68">
        <v>0</v>
      </c>
      <c r="I58" s="38">
        <v>0</v>
      </c>
      <c r="J58" s="38">
        <v>0</v>
      </c>
      <c r="K58" s="26">
        <v>0</v>
      </c>
    </row>
    <row r="59" spans="1:11" x14ac:dyDescent="0.25">
      <c r="A59" s="63">
        <v>19</v>
      </c>
      <c r="B59" s="64" t="s">
        <v>163</v>
      </c>
      <c r="C59" s="68">
        <v>0</v>
      </c>
      <c r="D59" s="68">
        <v>0</v>
      </c>
      <c r="E59" s="68">
        <v>0</v>
      </c>
      <c r="F59" s="59">
        <v>0</v>
      </c>
      <c r="G59" s="64" t="s">
        <v>156</v>
      </c>
      <c r="H59" s="68">
        <v>0</v>
      </c>
      <c r="I59" s="38">
        <v>0</v>
      </c>
      <c r="J59" s="38">
        <v>0</v>
      </c>
      <c r="K59" s="26">
        <v>0</v>
      </c>
    </row>
    <row r="60" spans="1:11" x14ac:dyDescent="0.25">
      <c r="A60" s="63">
        <v>20</v>
      </c>
      <c r="B60" s="64" t="s">
        <v>140</v>
      </c>
      <c r="C60" s="68">
        <v>0</v>
      </c>
      <c r="D60" s="68">
        <v>0</v>
      </c>
      <c r="E60" s="68">
        <v>0</v>
      </c>
      <c r="F60" s="59">
        <v>0</v>
      </c>
      <c r="G60" s="64" t="s">
        <v>170</v>
      </c>
      <c r="H60" s="68">
        <v>0</v>
      </c>
      <c r="I60" s="38">
        <v>0</v>
      </c>
      <c r="J60" s="38">
        <v>0</v>
      </c>
      <c r="K60" s="26">
        <v>0</v>
      </c>
    </row>
    <row r="61" spans="1:11" x14ac:dyDescent="0.25">
      <c r="A61" s="63">
        <v>21</v>
      </c>
      <c r="B61" s="64" t="s">
        <v>164</v>
      </c>
      <c r="C61" s="68">
        <v>0</v>
      </c>
      <c r="D61" s="68">
        <v>0</v>
      </c>
      <c r="E61" s="68">
        <v>0</v>
      </c>
      <c r="F61" s="59">
        <v>0</v>
      </c>
      <c r="G61" s="64"/>
      <c r="H61" s="68"/>
      <c r="I61" s="38"/>
      <c r="J61" s="38"/>
      <c r="K61" s="26"/>
    </row>
    <row r="62" spans="1:11" x14ac:dyDescent="0.25">
      <c r="A62" s="63">
        <v>22</v>
      </c>
      <c r="B62" s="64" t="s">
        <v>165</v>
      </c>
      <c r="C62" s="68">
        <v>0</v>
      </c>
      <c r="D62" s="68">
        <v>0</v>
      </c>
      <c r="E62" s="68">
        <v>0</v>
      </c>
      <c r="F62" s="59">
        <v>0</v>
      </c>
      <c r="G62" s="64"/>
      <c r="H62" s="68"/>
      <c r="I62" s="38"/>
      <c r="J62" s="38"/>
      <c r="K62" s="26"/>
    </row>
    <row r="63" spans="1:11" x14ac:dyDescent="0.25">
      <c r="A63" s="63">
        <v>23</v>
      </c>
      <c r="B63" s="64" t="s">
        <v>142</v>
      </c>
      <c r="C63" s="68">
        <v>0</v>
      </c>
      <c r="D63" s="68">
        <v>0</v>
      </c>
      <c r="E63" s="68">
        <v>0</v>
      </c>
      <c r="F63" s="59">
        <v>0</v>
      </c>
      <c r="G63" s="64"/>
      <c r="H63" s="68"/>
      <c r="I63" s="38"/>
      <c r="J63" s="38"/>
      <c r="K63" s="26"/>
    </row>
    <row r="64" spans="1:11" ht="23.25" x14ac:dyDescent="0.25">
      <c r="A64" s="63">
        <v>24</v>
      </c>
      <c r="B64" s="72" t="s">
        <v>166</v>
      </c>
      <c r="C64" s="68">
        <v>402</v>
      </c>
      <c r="D64" s="68">
        <v>0</v>
      </c>
      <c r="E64" s="68">
        <v>0</v>
      </c>
      <c r="F64" s="59">
        <v>402</v>
      </c>
      <c r="G64" s="72" t="s">
        <v>171</v>
      </c>
      <c r="H64" s="68">
        <v>0</v>
      </c>
      <c r="I64" s="38">
        <v>0</v>
      </c>
      <c r="J64" s="38">
        <v>0</v>
      </c>
      <c r="K64" s="26">
        <v>0</v>
      </c>
    </row>
    <row r="65" spans="1:11" x14ac:dyDescent="0.25">
      <c r="A65" s="63">
        <v>25</v>
      </c>
      <c r="B65" s="72" t="s">
        <v>167</v>
      </c>
      <c r="C65" s="68">
        <v>402</v>
      </c>
      <c r="D65" s="68">
        <v>0</v>
      </c>
      <c r="E65" s="68">
        <v>0</v>
      </c>
      <c r="F65" s="68">
        <v>402</v>
      </c>
      <c r="G65" s="68" t="s">
        <v>158</v>
      </c>
      <c r="H65" s="68">
        <v>402</v>
      </c>
      <c r="I65" s="38">
        <v>0</v>
      </c>
      <c r="J65" s="38">
        <v>0</v>
      </c>
      <c r="K65" s="68">
        <v>402</v>
      </c>
    </row>
    <row r="66" spans="1:11" x14ac:dyDescent="0.25">
      <c r="A66" s="63">
        <v>26</v>
      </c>
      <c r="B66" s="69" t="s">
        <v>216</v>
      </c>
      <c r="C66" s="68">
        <v>0</v>
      </c>
      <c r="D66" s="68">
        <v>0</v>
      </c>
      <c r="E66" s="68">
        <v>0</v>
      </c>
      <c r="F66" s="59">
        <v>0</v>
      </c>
      <c r="G66" s="64" t="s">
        <v>216</v>
      </c>
      <c r="H66" s="68">
        <v>0</v>
      </c>
      <c r="I66" s="38">
        <v>0</v>
      </c>
      <c r="J66" s="38">
        <v>0</v>
      </c>
      <c r="K66" s="26">
        <v>0</v>
      </c>
    </row>
    <row r="67" spans="1:11" x14ac:dyDescent="0.25">
      <c r="A67" s="63">
        <v>27</v>
      </c>
      <c r="B67" s="36" t="s">
        <v>219</v>
      </c>
      <c r="C67" s="68">
        <v>402</v>
      </c>
      <c r="D67" s="36">
        <v>0</v>
      </c>
      <c r="E67" s="36">
        <v>0</v>
      </c>
      <c r="F67" s="68">
        <v>402</v>
      </c>
      <c r="G67" s="36" t="s">
        <v>219</v>
      </c>
      <c r="H67" s="68">
        <v>402</v>
      </c>
      <c r="I67" s="38">
        <v>0</v>
      </c>
      <c r="J67" s="38">
        <v>0</v>
      </c>
      <c r="K67" s="68">
        <v>402</v>
      </c>
    </row>
    <row r="68" spans="1:11" x14ac:dyDescent="0.25">
      <c r="A68" s="63">
        <v>28</v>
      </c>
      <c r="B68" s="76"/>
      <c r="C68" s="73"/>
      <c r="D68" s="73"/>
      <c r="E68" s="73"/>
      <c r="F68" s="59"/>
      <c r="G68" s="76"/>
      <c r="H68" s="73"/>
      <c r="I68" s="73"/>
      <c r="J68" s="33"/>
      <c r="K68" s="26"/>
    </row>
  </sheetData>
  <mergeCells count="4">
    <mergeCell ref="B3:I3"/>
    <mergeCell ref="G2:K2"/>
    <mergeCell ref="B38:J38"/>
    <mergeCell ref="J37:K37"/>
  </mergeCells>
  <phoneticPr fontId="3" type="noConversion"/>
  <pageMargins left="0.19685039370078741" right="0.19685039370078741" top="0.24" bottom="0.3" header="0.25" footer="0.31496062992125984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D4" sqref="D4"/>
    </sheetView>
  </sheetViews>
  <sheetFormatPr defaultRowHeight="15" x14ac:dyDescent="0.25"/>
  <cols>
    <col min="2" max="2" width="28" customWidth="1"/>
    <col min="3" max="3" width="23.42578125" customWidth="1"/>
    <col min="5" max="5" width="17.42578125" customWidth="1"/>
  </cols>
  <sheetData>
    <row r="1" spans="1:5" x14ac:dyDescent="0.25">
      <c r="A1" s="88"/>
      <c r="B1" s="247" t="s">
        <v>54</v>
      </c>
      <c r="C1" s="12"/>
      <c r="D1" s="248" t="s">
        <v>271</v>
      </c>
      <c r="E1" s="249"/>
    </row>
    <row r="2" spans="1:5" ht="31.5" customHeight="1" x14ac:dyDescent="0.25">
      <c r="A2" s="88"/>
      <c r="B2" s="247"/>
      <c r="C2" s="60"/>
      <c r="D2" s="249"/>
      <c r="E2" s="249"/>
    </row>
    <row r="3" spans="1:5" x14ac:dyDescent="0.25">
      <c r="A3" s="89"/>
      <c r="B3" s="90" t="s">
        <v>55</v>
      </c>
      <c r="C3" s="89"/>
      <c r="D3" s="249"/>
      <c r="E3" s="249"/>
    </row>
    <row r="4" spans="1:5" x14ac:dyDescent="0.25">
      <c r="A4" s="89"/>
      <c r="B4" s="122" t="s">
        <v>238</v>
      </c>
      <c r="C4" s="89"/>
      <c r="D4" s="91"/>
      <c r="E4" s="91"/>
    </row>
    <row r="5" spans="1:5" x14ac:dyDescent="0.25">
      <c r="A5" s="88"/>
      <c r="B5" s="88"/>
      <c r="C5" s="12"/>
      <c r="D5" s="91"/>
      <c r="E5" s="78" t="s">
        <v>28</v>
      </c>
    </row>
    <row r="6" spans="1:5" x14ac:dyDescent="0.25">
      <c r="A6" s="63" t="s">
        <v>26</v>
      </c>
      <c r="B6" s="63" t="s">
        <v>27</v>
      </c>
      <c r="C6" s="63" t="s">
        <v>56</v>
      </c>
      <c r="D6" s="245" t="s">
        <v>57</v>
      </c>
      <c r="E6" s="246"/>
    </row>
    <row r="7" spans="1:5" x14ac:dyDescent="0.25">
      <c r="A7" s="63" t="s">
        <v>15</v>
      </c>
      <c r="B7" s="94"/>
      <c r="C7" s="59"/>
      <c r="D7" s="245"/>
      <c r="E7" s="246"/>
    </row>
    <row r="8" spans="1:5" x14ac:dyDescent="0.25">
      <c r="A8" s="63"/>
      <c r="B8" s="95" t="s">
        <v>58</v>
      </c>
      <c r="C8" s="67"/>
      <c r="D8" s="245">
        <v>0</v>
      </c>
      <c r="E8" s="246"/>
    </row>
    <row r="9" spans="1:5" x14ac:dyDescent="0.25">
      <c r="A9" s="63"/>
      <c r="B9" s="96" t="s">
        <v>59</v>
      </c>
      <c r="C9" s="67"/>
      <c r="D9" s="245">
        <v>0</v>
      </c>
      <c r="E9" s="246"/>
    </row>
    <row r="10" spans="1:5" x14ac:dyDescent="0.25">
      <c r="A10" s="63"/>
      <c r="B10" s="96" t="s">
        <v>60</v>
      </c>
      <c r="C10" s="67"/>
      <c r="D10" s="245">
        <v>0</v>
      </c>
      <c r="E10" s="246"/>
    </row>
    <row r="11" spans="1:5" x14ac:dyDescent="0.25">
      <c r="A11" s="63"/>
      <c r="B11" s="96" t="s">
        <v>61</v>
      </c>
      <c r="C11" s="67"/>
      <c r="D11" s="245">
        <v>0</v>
      </c>
      <c r="E11" s="246"/>
    </row>
    <row r="12" spans="1:5" x14ac:dyDescent="0.25">
      <c r="A12" s="63"/>
      <c r="B12" s="96" t="s">
        <v>62</v>
      </c>
      <c r="C12" s="67"/>
      <c r="D12" s="245">
        <v>0</v>
      </c>
      <c r="E12" s="246"/>
    </row>
    <row r="13" spans="1:5" x14ac:dyDescent="0.25">
      <c r="A13" s="63"/>
      <c r="B13" s="94" t="s">
        <v>63</v>
      </c>
      <c r="C13" s="67"/>
      <c r="D13" s="245">
        <v>0</v>
      </c>
      <c r="E13" s="246"/>
    </row>
    <row r="14" spans="1:5" x14ac:dyDescent="0.25">
      <c r="A14" s="63"/>
      <c r="B14" s="96" t="s">
        <v>64</v>
      </c>
      <c r="C14" s="67"/>
      <c r="D14" s="245">
        <v>0</v>
      </c>
      <c r="E14" s="246"/>
    </row>
    <row r="15" spans="1:5" x14ac:dyDescent="0.25">
      <c r="A15" s="63"/>
      <c r="B15" s="96" t="s">
        <v>65</v>
      </c>
      <c r="C15" s="67"/>
      <c r="D15" s="245">
        <v>0</v>
      </c>
      <c r="E15" s="246"/>
    </row>
    <row r="16" spans="1:5" x14ac:dyDescent="0.25">
      <c r="A16" s="63"/>
      <c r="B16" s="96" t="s">
        <v>66</v>
      </c>
      <c r="C16" s="67"/>
      <c r="D16" s="245">
        <v>0</v>
      </c>
      <c r="E16" s="246"/>
    </row>
    <row r="17" spans="1:5" x14ac:dyDescent="0.25">
      <c r="A17" s="63"/>
      <c r="B17" s="96" t="s">
        <v>67</v>
      </c>
      <c r="C17" s="67"/>
      <c r="D17" s="245">
        <v>0</v>
      </c>
      <c r="E17" s="246"/>
    </row>
    <row r="18" spans="1:5" x14ac:dyDescent="0.25">
      <c r="A18" s="63"/>
      <c r="B18" s="96" t="s">
        <v>68</v>
      </c>
      <c r="C18" s="67"/>
      <c r="D18" s="245">
        <v>0</v>
      </c>
      <c r="E18" s="246"/>
    </row>
    <row r="19" spans="1:5" x14ac:dyDescent="0.25">
      <c r="A19" s="63"/>
      <c r="B19" s="94"/>
      <c r="C19" s="59"/>
      <c r="D19" s="245"/>
      <c r="E19" s="246"/>
    </row>
    <row r="20" spans="1:5" x14ac:dyDescent="0.25">
      <c r="A20" s="63"/>
      <c r="B20" s="95"/>
      <c r="C20" s="67"/>
      <c r="D20" s="245"/>
      <c r="E20" s="246"/>
    </row>
    <row r="21" spans="1:5" x14ac:dyDescent="0.25">
      <c r="A21" s="63"/>
      <c r="B21" s="96"/>
      <c r="C21" s="67"/>
      <c r="D21" s="245"/>
      <c r="E21" s="246"/>
    </row>
    <row r="22" spans="1:5" x14ac:dyDescent="0.25">
      <c r="A22" s="63"/>
      <c r="B22" s="96"/>
      <c r="C22" s="67"/>
      <c r="D22" s="245"/>
      <c r="E22" s="246"/>
    </row>
    <row r="23" spans="1:5" x14ac:dyDescent="0.25">
      <c r="A23" s="63"/>
      <c r="B23" s="96"/>
      <c r="C23" s="67"/>
      <c r="D23" s="245"/>
      <c r="E23" s="246"/>
    </row>
    <row r="24" spans="1:5" x14ac:dyDescent="0.25">
      <c r="A24" s="63"/>
      <c r="B24" s="96"/>
      <c r="C24" s="67"/>
      <c r="D24" s="92"/>
      <c r="E24" s="93"/>
    </row>
    <row r="25" spans="1:5" x14ac:dyDescent="0.25">
      <c r="A25" s="63"/>
      <c r="B25" s="94"/>
      <c r="C25" s="67"/>
      <c r="D25" s="245"/>
      <c r="E25" s="246"/>
    </row>
    <row r="26" spans="1:5" x14ac:dyDescent="0.25">
      <c r="A26" s="63"/>
      <c r="B26" s="96"/>
      <c r="C26" s="67"/>
      <c r="D26" s="245"/>
      <c r="E26" s="246"/>
    </row>
    <row r="27" spans="1:5" x14ac:dyDescent="0.25">
      <c r="A27" s="63"/>
      <c r="B27" s="96"/>
      <c r="C27" s="67"/>
      <c r="D27" s="245"/>
      <c r="E27" s="246"/>
    </row>
    <row r="28" spans="1:5" x14ac:dyDescent="0.25">
      <c r="A28" s="63"/>
      <c r="B28" s="96"/>
      <c r="C28" s="67"/>
      <c r="D28" s="245"/>
      <c r="E28" s="246"/>
    </row>
    <row r="29" spans="1:5" x14ac:dyDescent="0.25">
      <c r="A29" s="63"/>
      <c r="B29" s="96"/>
      <c r="C29" s="67"/>
      <c r="D29" s="245"/>
      <c r="E29" s="246"/>
    </row>
    <row r="30" spans="1:5" x14ac:dyDescent="0.25">
      <c r="A30" s="63"/>
      <c r="B30" s="96"/>
      <c r="C30" s="97"/>
      <c r="D30" s="245"/>
      <c r="E30" s="246"/>
    </row>
    <row r="31" spans="1:5" x14ac:dyDescent="0.25">
      <c r="A31" s="63"/>
      <c r="B31" s="95"/>
      <c r="C31" s="97"/>
      <c r="D31" s="245"/>
      <c r="E31" s="246"/>
    </row>
  </sheetData>
  <mergeCells count="27">
    <mergeCell ref="D27:E27"/>
    <mergeCell ref="D28:E28"/>
    <mergeCell ref="D29:E29"/>
    <mergeCell ref="D30:E30"/>
    <mergeCell ref="D31:E31"/>
    <mergeCell ref="D26:E26"/>
    <mergeCell ref="D10:E10"/>
    <mergeCell ref="D11:E11"/>
    <mergeCell ref="D13:E13"/>
    <mergeCell ref="D14:E14"/>
    <mergeCell ref="D15:E15"/>
    <mergeCell ref="D19:E19"/>
    <mergeCell ref="D20:E20"/>
    <mergeCell ref="D21:E21"/>
    <mergeCell ref="D22:E22"/>
    <mergeCell ref="D23:E23"/>
    <mergeCell ref="D25:E25"/>
    <mergeCell ref="D16:E16"/>
    <mergeCell ref="D17:E17"/>
    <mergeCell ref="D18:E18"/>
    <mergeCell ref="D12:E12"/>
    <mergeCell ref="D9:E9"/>
    <mergeCell ref="B1:B2"/>
    <mergeCell ref="D1:E3"/>
    <mergeCell ref="D6:E6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115" zoomScaleNormal="100" zoomScaleSheetLayoutView="115" workbookViewId="0">
      <selection activeCell="J13" sqref="J13"/>
    </sheetView>
  </sheetViews>
  <sheetFormatPr defaultRowHeight="15" x14ac:dyDescent="0.25"/>
  <cols>
    <col min="1" max="1" width="5.7109375" customWidth="1"/>
    <col min="2" max="2" width="38" customWidth="1"/>
    <col min="3" max="3" width="10.7109375" customWidth="1"/>
    <col min="4" max="4" width="11" customWidth="1"/>
    <col min="5" max="5" width="12.28515625" customWidth="1"/>
    <col min="6" max="6" width="12" customWidth="1"/>
    <col min="7" max="7" width="13.5703125" customWidth="1"/>
  </cols>
  <sheetData>
    <row r="1" spans="1:8" x14ac:dyDescent="0.25">
      <c r="A1" s="250" t="s">
        <v>69</v>
      </c>
      <c r="B1" s="250"/>
      <c r="C1" s="250"/>
      <c r="D1" s="250"/>
      <c r="E1" s="250"/>
      <c r="F1" s="99"/>
      <c r="G1" s="99"/>
    </row>
    <row r="2" spans="1:8" ht="32.25" customHeight="1" x14ac:dyDescent="0.25">
      <c r="A2" s="250" t="s">
        <v>274</v>
      </c>
      <c r="B2" s="250"/>
      <c r="C2" s="250"/>
      <c r="D2" s="250"/>
      <c r="E2" s="250"/>
      <c r="F2" s="101" t="s">
        <v>272</v>
      </c>
      <c r="G2" s="100"/>
    </row>
    <row r="3" spans="1:8" ht="32.25" customHeight="1" x14ac:dyDescent="0.25">
      <c r="A3" s="126"/>
      <c r="B3" s="126"/>
      <c r="C3" s="126"/>
      <c r="D3" s="126"/>
      <c r="E3" s="126"/>
      <c r="F3" s="101" t="s">
        <v>218</v>
      </c>
      <c r="G3" s="100"/>
    </row>
    <row r="4" spans="1:8" x14ac:dyDescent="0.25">
      <c r="A4" s="143" t="s">
        <v>26</v>
      </c>
      <c r="B4" s="144" t="s">
        <v>27</v>
      </c>
      <c r="C4" s="172" t="s">
        <v>275</v>
      </c>
      <c r="D4" s="172" t="s">
        <v>276</v>
      </c>
      <c r="E4" s="172" t="s">
        <v>277</v>
      </c>
      <c r="F4" s="173" t="s">
        <v>278</v>
      </c>
      <c r="G4" s="174" t="s">
        <v>279</v>
      </c>
    </row>
    <row r="5" spans="1:8" s="41" customFormat="1" ht="15" customHeight="1" x14ac:dyDescent="0.25">
      <c r="A5" s="24">
        <v>1</v>
      </c>
      <c r="B5" s="25" t="s">
        <v>70</v>
      </c>
      <c r="C5" s="40">
        <v>0</v>
      </c>
      <c r="D5" s="40">
        <v>1484</v>
      </c>
      <c r="E5" s="40">
        <v>0</v>
      </c>
      <c r="F5" s="136">
        <v>0</v>
      </c>
      <c r="G5" s="67">
        <f>SUM(C5:F5)</f>
        <v>1484</v>
      </c>
      <c r="H5" s="216"/>
    </row>
    <row r="6" spans="1:8" s="41" customFormat="1" ht="15" customHeight="1" x14ac:dyDescent="0.25">
      <c r="A6" s="24">
        <v>2</v>
      </c>
      <c r="B6" s="31" t="s">
        <v>71</v>
      </c>
      <c r="C6" s="35">
        <f>C7</f>
        <v>151947</v>
      </c>
      <c r="D6" s="35">
        <f>D7</f>
        <v>0</v>
      </c>
      <c r="E6" s="35">
        <v>151947</v>
      </c>
      <c r="F6" s="35">
        <f>F7</f>
        <v>0</v>
      </c>
      <c r="G6" s="67">
        <f>SUM(C6:F6)</f>
        <v>303894</v>
      </c>
      <c r="H6" s="131"/>
    </row>
    <row r="7" spans="1:8" s="41" customFormat="1" ht="15" customHeight="1" x14ac:dyDescent="0.25">
      <c r="A7" s="102" t="s">
        <v>72</v>
      </c>
      <c r="B7" s="30" t="s">
        <v>73</v>
      </c>
      <c r="C7" s="35">
        <f>C8++C9++C10</f>
        <v>151947</v>
      </c>
      <c r="D7" s="35">
        <f>D8++D9++D10</f>
        <v>0</v>
      </c>
      <c r="E7" s="35">
        <f>E8++E9++E10</f>
        <v>151947</v>
      </c>
      <c r="F7" s="35">
        <f>F8++F9++F10</f>
        <v>0</v>
      </c>
      <c r="G7" s="67">
        <v>303894</v>
      </c>
      <c r="H7" s="131"/>
    </row>
    <row r="8" spans="1:8" s="41" customFormat="1" ht="15" customHeight="1" x14ac:dyDescent="0.25">
      <c r="A8" s="102" t="s">
        <v>75</v>
      </c>
      <c r="B8" s="30" t="s">
        <v>74</v>
      </c>
      <c r="C8" s="35">
        <v>116369</v>
      </c>
      <c r="D8" s="35"/>
      <c r="E8" s="35">
        <v>116368</v>
      </c>
      <c r="F8" s="35"/>
      <c r="G8" s="67">
        <v>232737</v>
      </c>
      <c r="H8" s="217"/>
    </row>
    <row r="9" spans="1:8" s="41" customFormat="1" ht="15" customHeight="1" x14ac:dyDescent="0.25">
      <c r="A9" s="102" t="s">
        <v>76</v>
      </c>
      <c r="B9" s="30" t="s">
        <v>226</v>
      </c>
      <c r="C9" s="35">
        <v>18954</v>
      </c>
      <c r="D9" s="35"/>
      <c r="E9" s="35">
        <v>18954</v>
      </c>
      <c r="F9" s="40"/>
      <c r="G9" s="67">
        <v>37908</v>
      </c>
      <c r="H9" s="131"/>
    </row>
    <row r="10" spans="1:8" s="41" customFormat="1" ht="15" customHeight="1" x14ac:dyDescent="0.25">
      <c r="A10" s="102" t="s">
        <v>201</v>
      </c>
      <c r="B10" s="30" t="s">
        <v>241</v>
      </c>
      <c r="C10" s="35">
        <v>16624</v>
      </c>
      <c r="D10" s="40">
        <v>0</v>
      </c>
      <c r="E10" s="35">
        <v>16625</v>
      </c>
      <c r="F10" s="40">
        <v>0</v>
      </c>
      <c r="G10" s="67">
        <v>22249</v>
      </c>
      <c r="H10" s="131"/>
    </row>
    <row r="11" spans="1:8" s="41" customFormat="1" ht="15" customHeight="1" x14ac:dyDescent="0.25">
      <c r="A11" s="102" t="s">
        <v>17</v>
      </c>
      <c r="B11" s="31" t="s">
        <v>78</v>
      </c>
      <c r="C11" s="35">
        <v>0</v>
      </c>
      <c r="D11" s="40">
        <v>0</v>
      </c>
      <c r="E11" s="40">
        <v>0</v>
      </c>
      <c r="F11" s="40">
        <v>0</v>
      </c>
      <c r="G11" s="67">
        <f t="shared" ref="G11:G12" si="0">SUM(C11:F11)</f>
        <v>0</v>
      </c>
      <c r="H11" s="131"/>
    </row>
    <row r="12" spans="1:8" s="41" customFormat="1" ht="15" customHeight="1" x14ac:dyDescent="0.25">
      <c r="A12" s="102" t="s">
        <v>18</v>
      </c>
      <c r="B12" s="31" t="s">
        <v>79</v>
      </c>
      <c r="C12" s="35">
        <v>0</v>
      </c>
      <c r="D12" s="40">
        <v>0</v>
      </c>
      <c r="E12" s="40">
        <v>0</v>
      </c>
      <c r="F12" s="40">
        <v>2594</v>
      </c>
      <c r="G12" s="67">
        <f t="shared" si="0"/>
        <v>2594</v>
      </c>
      <c r="H12" s="131"/>
    </row>
    <row r="13" spans="1:8" s="41" customFormat="1" ht="15" customHeight="1" x14ac:dyDescent="0.25">
      <c r="A13" s="102" t="s">
        <v>19</v>
      </c>
      <c r="B13" s="31" t="s">
        <v>80</v>
      </c>
      <c r="C13" s="35">
        <v>1953</v>
      </c>
      <c r="D13" s="35">
        <v>1953</v>
      </c>
      <c r="E13" s="35">
        <v>1953</v>
      </c>
      <c r="F13" s="35">
        <v>1956</v>
      </c>
      <c r="G13" s="67">
        <f>SUM(C13:F13)</f>
        <v>7815</v>
      </c>
      <c r="H13" s="131"/>
    </row>
    <row r="14" spans="1:8" s="41" customFormat="1" ht="27" customHeight="1" x14ac:dyDescent="0.25">
      <c r="A14" s="102" t="s">
        <v>20</v>
      </c>
      <c r="B14" s="31" t="s">
        <v>81</v>
      </c>
      <c r="C14" s="35">
        <v>0</v>
      </c>
      <c r="D14" s="40">
        <v>0</v>
      </c>
      <c r="E14" s="40">
        <v>0</v>
      </c>
      <c r="F14" s="40">
        <v>0</v>
      </c>
      <c r="G14" s="67">
        <v>0</v>
      </c>
      <c r="H14" s="131"/>
    </row>
    <row r="15" spans="1:8" ht="15" customHeight="1" x14ac:dyDescent="0.25">
      <c r="A15" s="102" t="s">
        <v>21</v>
      </c>
      <c r="B15" s="31" t="s">
        <v>82</v>
      </c>
      <c r="C15" s="35">
        <v>0</v>
      </c>
      <c r="D15" s="40">
        <v>0</v>
      </c>
      <c r="E15" s="40">
        <v>0</v>
      </c>
      <c r="F15" s="40">
        <v>0</v>
      </c>
      <c r="G15" s="67">
        <v>0</v>
      </c>
      <c r="H15" s="131"/>
    </row>
    <row r="16" spans="1:8" ht="15" customHeight="1" x14ac:dyDescent="0.25">
      <c r="A16" s="102" t="s">
        <v>22</v>
      </c>
      <c r="B16" s="31" t="s">
        <v>83</v>
      </c>
      <c r="C16" s="35">
        <v>0</v>
      </c>
      <c r="D16" s="40">
        <v>0</v>
      </c>
      <c r="E16" s="40">
        <v>0</v>
      </c>
      <c r="F16" s="40">
        <v>0</v>
      </c>
      <c r="G16" s="67">
        <v>0</v>
      </c>
      <c r="H16" s="131"/>
    </row>
    <row r="17" spans="1:8" ht="15" customHeight="1" x14ac:dyDescent="0.25">
      <c r="A17" s="102" t="s">
        <v>23</v>
      </c>
      <c r="B17" s="31" t="s">
        <v>84</v>
      </c>
      <c r="C17" s="35">
        <f>C5+C6+C11+C12+C13+C14+C15+C16</f>
        <v>153900</v>
      </c>
      <c r="D17" s="35">
        <f>D5+D6+D11+D12+D13+D14+D15+D16</f>
        <v>3437</v>
      </c>
      <c r="E17" s="35">
        <f>E5+E6+E11+E12+E13+E14+E15+E16</f>
        <v>153900</v>
      </c>
      <c r="F17" s="35">
        <f>F5+F6+F11+F12+F13+F14+F15+F16</f>
        <v>4550</v>
      </c>
      <c r="G17" s="67">
        <f>SUM(C17:F17)</f>
        <v>315787</v>
      </c>
      <c r="H17" s="131"/>
    </row>
    <row r="18" spans="1:8" ht="15" customHeight="1" x14ac:dyDescent="0.25">
      <c r="A18" s="102" t="s">
        <v>24</v>
      </c>
      <c r="B18" s="31" t="s">
        <v>85</v>
      </c>
      <c r="C18" s="35">
        <v>0</v>
      </c>
      <c r="D18" s="35">
        <v>0</v>
      </c>
      <c r="E18" s="35">
        <v>0</v>
      </c>
      <c r="F18" s="40">
        <v>0</v>
      </c>
      <c r="G18" s="67">
        <v>0</v>
      </c>
      <c r="H18" s="131"/>
    </row>
    <row r="19" spans="1:8" ht="15" customHeight="1" x14ac:dyDescent="0.25">
      <c r="A19" s="102" t="s">
        <v>25</v>
      </c>
      <c r="B19" s="31" t="s">
        <v>86</v>
      </c>
      <c r="C19" s="35">
        <v>0</v>
      </c>
      <c r="D19" s="35">
        <v>0</v>
      </c>
      <c r="E19" s="40">
        <v>0</v>
      </c>
      <c r="F19" s="40">
        <v>0</v>
      </c>
      <c r="G19" s="67">
        <v>0</v>
      </c>
      <c r="H19" s="131"/>
    </row>
    <row r="20" spans="1:8" ht="15" customHeight="1" x14ac:dyDescent="0.25">
      <c r="A20" s="102" t="s">
        <v>87</v>
      </c>
      <c r="B20" s="31" t="s">
        <v>88</v>
      </c>
      <c r="C20" s="35">
        <v>0</v>
      </c>
      <c r="D20" s="40">
        <v>0</v>
      </c>
      <c r="E20" s="40">
        <v>0</v>
      </c>
      <c r="F20" s="40">
        <v>0</v>
      </c>
      <c r="G20" s="67">
        <v>0</v>
      </c>
      <c r="H20" s="131"/>
    </row>
    <row r="21" spans="1:8" ht="15" customHeight="1" x14ac:dyDescent="0.25">
      <c r="A21" s="102" t="s">
        <v>89</v>
      </c>
      <c r="B21" s="31" t="s">
        <v>90</v>
      </c>
      <c r="C21" s="35">
        <v>0</v>
      </c>
      <c r="D21" s="40">
        <v>0</v>
      </c>
      <c r="E21" s="40">
        <v>0</v>
      </c>
      <c r="F21" s="40">
        <v>0</v>
      </c>
      <c r="G21" s="67">
        <v>0</v>
      </c>
      <c r="H21" s="131"/>
    </row>
    <row r="22" spans="1:8" ht="15" customHeight="1" x14ac:dyDescent="0.25">
      <c r="A22" s="102" t="s">
        <v>91</v>
      </c>
      <c r="B22" s="31" t="s">
        <v>92</v>
      </c>
      <c r="C22" s="35">
        <v>0</v>
      </c>
      <c r="D22" s="40">
        <v>0</v>
      </c>
      <c r="E22" s="40">
        <v>0</v>
      </c>
      <c r="F22" s="40">
        <v>0</v>
      </c>
      <c r="G22" s="67">
        <v>0</v>
      </c>
      <c r="H22" s="131"/>
    </row>
    <row r="23" spans="1:8" ht="27.75" customHeight="1" x14ac:dyDescent="0.25">
      <c r="A23" s="102" t="s">
        <v>93</v>
      </c>
      <c r="B23" s="31" t="s">
        <v>94</v>
      </c>
      <c r="C23" s="35">
        <v>0</v>
      </c>
      <c r="D23" s="40">
        <v>0</v>
      </c>
      <c r="E23" s="40">
        <v>0</v>
      </c>
      <c r="F23" s="40">
        <v>0</v>
      </c>
      <c r="G23" s="67">
        <v>0</v>
      </c>
      <c r="H23" s="131"/>
    </row>
    <row r="24" spans="1:8" ht="27.75" customHeight="1" x14ac:dyDescent="0.25">
      <c r="A24" s="102" t="s">
        <v>95</v>
      </c>
      <c r="B24" s="31" t="s">
        <v>96</v>
      </c>
      <c r="C24" s="35">
        <v>0</v>
      </c>
      <c r="D24" s="35">
        <v>0</v>
      </c>
      <c r="E24" s="35">
        <v>0</v>
      </c>
      <c r="F24" s="40">
        <v>0</v>
      </c>
      <c r="G24" s="67">
        <v>0</v>
      </c>
      <c r="H24" s="131"/>
    </row>
    <row r="25" spans="1:8" ht="15" customHeight="1" x14ac:dyDescent="0.25">
      <c r="A25" s="102" t="s">
        <v>97</v>
      </c>
      <c r="B25" s="103" t="s">
        <v>98</v>
      </c>
      <c r="C25" s="137">
        <f>C17+C24</f>
        <v>153900</v>
      </c>
      <c r="D25" s="137">
        <f>D17+D24</f>
        <v>3437</v>
      </c>
      <c r="E25" s="137">
        <f>E17+E24</f>
        <v>153900</v>
      </c>
      <c r="F25" s="137">
        <f>F17+F24</f>
        <v>4550</v>
      </c>
      <c r="G25" s="138">
        <f>SUM(C25:F25)</f>
        <v>315787</v>
      </c>
      <c r="H25" s="131"/>
    </row>
    <row r="26" spans="1:8" ht="30.75" customHeight="1" x14ac:dyDescent="0.25">
      <c r="A26" s="109"/>
      <c r="B26" s="110"/>
      <c r="C26" s="111"/>
      <c r="D26" s="54"/>
      <c r="E26" s="54"/>
      <c r="F26" s="56"/>
      <c r="G26" s="98"/>
    </row>
    <row r="27" spans="1:8" ht="28.5" customHeight="1" x14ac:dyDescent="0.25">
      <c r="A27" s="109"/>
      <c r="B27" s="106"/>
      <c r="C27" s="56"/>
      <c r="D27" s="56"/>
      <c r="E27" s="56"/>
      <c r="F27" s="56"/>
      <c r="G27" s="98"/>
    </row>
    <row r="28" spans="1:8" ht="15" customHeight="1" x14ac:dyDescent="0.25">
      <c r="A28" s="109"/>
      <c r="B28" s="110"/>
      <c r="C28" s="111"/>
      <c r="D28" s="111"/>
      <c r="E28" s="54"/>
      <c r="F28" s="56"/>
      <c r="G28" s="98"/>
    </row>
    <row r="29" spans="1:8" ht="15" customHeight="1" x14ac:dyDescent="0.25">
      <c r="A29" s="51"/>
      <c r="B29" s="104"/>
      <c r="C29" s="105"/>
      <c r="D29" s="54"/>
      <c r="E29" s="54"/>
      <c r="F29" s="54"/>
      <c r="G29" s="58"/>
    </row>
    <row r="30" spans="1:8" ht="41.25" customHeight="1" x14ac:dyDescent="0.25">
      <c r="A30" s="51"/>
      <c r="B30" s="104"/>
      <c r="C30" s="105"/>
      <c r="D30" s="54"/>
      <c r="E30" s="54"/>
      <c r="F30" s="54"/>
      <c r="G30" s="98"/>
    </row>
    <row r="31" spans="1:8" ht="15" customHeight="1" x14ac:dyDescent="0.25">
      <c r="A31" s="51"/>
      <c r="B31" s="110"/>
      <c r="C31" s="111"/>
      <c r="D31" s="54"/>
      <c r="E31" s="54"/>
      <c r="F31" s="54"/>
      <c r="G31" s="98"/>
    </row>
    <row r="32" spans="1:8" ht="15" customHeight="1" x14ac:dyDescent="0.25">
      <c r="A32" s="51"/>
      <c r="B32" s="104"/>
      <c r="C32" s="105"/>
      <c r="D32" s="54"/>
      <c r="E32" s="54"/>
      <c r="F32" s="54"/>
      <c r="G32" s="98"/>
    </row>
    <row r="33" spans="1:7" ht="15" customHeight="1" x14ac:dyDescent="0.25">
      <c r="A33" s="51"/>
      <c r="B33" s="104"/>
      <c r="C33" s="105"/>
      <c r="D33" s="54"/>
      <c r="E33" s="54"/>
      <c r="F33" s="54"/>
      <c r="G33" s="58"/>
    </row>
    <row r="34" spans="1:7" ht="15" customHeight="1" x14ac:dyDescent="0.25">
      <c r="A34" s="51"/>
      <c r="B34" s="110"/>
      <c r="C34" s="111"/>
      <c r="D34" s="54"/>
      <c r="E34" s="54"/>
      <c r="F34" s="54"/>
      <c r="G34" s="98"/>
    </row>
    <row r="35" spans="1:7" ht="15" customHeight="1" x14ac:dyDescent="0.25">
      <c r="A35" s="51"/>
      <c r="B35" s="110"/>
      <c r="C35" s="111"/>
      <c r="D35" s="54"/>
      <c r="E35" s="54"/>
      <c r="F35" s="54"/>
      <c r="G35" s="41"/>
    </row>
    <row r="36" spans="1:7" ht="15" customHeight="1" x14ac:dyDescent="0.25">
      <c r="A36" s="51"/>
      <c r="B36" s="104"/>
      <c r="C36" s="105"/>
      <c r="D36" s="54"/>
      <c r="E36" s="54"/>
      <c r="F36" s="54"/>
      <c r="G36" s="41"/>
    </row>
    <row r="37" spans="1:7" ht="15" customHeight="1" x14ac:dyDescent="0.25">
      <c r="A37" s="51"/>
      <c r="B37" s="104"/>
      <c r="C37" s="105"/>
      <c r="D37" s="54"/>
      <c r="E37" s="54"/>
      <c r="F37" s="54"/>
      <c r="G37" s="41"/>
    </row>
    <row r="38" spans="1:7" ht="15" customHeight="1" x14ac:dyDescent="0.25">
      <c r="A38" s="51"/>
      <c r="B38" s="106"/>
      <c r="C38" s="56"/>
      <c r="D38" s="56"/>
      <c r="E38" s="56"/>
      <c r="F38" s="56"/>
    </row>
  </sheetData>
  <mergeCells count="2">
    <mergeCell ref="A1:E1"/>
    <mergeCell ref="A2:E2"/>
  </mergeCells>
  <pageMargins left="0.49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7" zoomScaleNormal="100" zoomScaleSheetLayoutView="100" workbookViewId="0">
      <selection activeCell="I20" sqref="I20"/>
    </sheetView>
  </sheetViews>
  <sheetFormatPr defaultRowHeight="15" x14ac:dyDescent="0.25"/>
  <cols>
    <col min="1" max="1" width="6.7109375" customWidth="1"/>
    <col min="2" max="2" width="39.7109375" customWidth="1"/>
    <col min="3" max="3" width="10.7109375" customWidth="1"/>
    <col min="4" max="4" width="11" customWidth="1"/>
    <col min="5" max="5" width="10.28515625" customWidth="1"/>
    <col min="6" max="6" width="11.42578125" customWidth="1"/>
    <col min="7" max="7" width="10.5703125" customWidth="1"/>
  </cols>
  <sheetData>
    <row r="1" spans="1:9" ht="16.5" customHeight="1" x14ac:dyDescent="0.25">
      <c r="A1" s="29"/>
      <c r="B1" s="223"/>
      <c r="C1" s="224"/>
      <c r="D1" s="224"/>
      <c r="E1" s="224"/>
      <c r="F1" s="224"/>
    </row>
    <row r="2" spans="1:9" ht="3" customHeight="1" x14ac:dyDescent="0.25">
      <c r="A2" s="29"/>
      <c r="B2" s="29"/>
      <c r="C2" s="29"/>
    </row>
    <row r="3" spans="1:9" ht="32.25" customHeight="1" x14ac:dyDescent="0.25">
      <c r="A3" s="225" t="s">
        <v>280</v>
      </c>
      <c r="B3" s="225"/>
      <c r="C3" s="225"/>
      <c r="D3" s="251"/>
      <c r="E3" s="251"/>
      <c r="F3" s="29" t="s">
        <v>273</v>
      </c>
    </row>
    <row r="4" spans="1:9" x14ac:dyDescent="0.25">
      <c r="A4" s="42"/>
      <c r="B4" s="42"/>
      <c r="C4" s="42"/>
    </row>
    <row r="5" spans="1:9" x14ac:dyDescent="0.25">
      <c r="A5" s="29"/>
      <c r="B5" s="29"/>
      <c r="C5" s="47"/>
      <c r="D5" s="227" t="s">
        <v>28</v>
      </c>
      <c r="E5" s="227"/>
      <c r="F5" s="227"/>
    </row>
    <row r="6" spans="1:9" ht="24" x14ac:dyDescent="0.25">
      <c r="A6" s="175" t="s">
        <v>26</v>
      </c>
      <c r="B6" s="175" t="s">
        <v>10</v>
      </c>
      <c r="C6" s="176" t="s">
        <v>281</v>
      </c>
      <c r="D6" s="177" t="s">
        <v>282</v>
      </c>
      <c r="E6" s="177" t="s">
        <v>283</v>
      </c>
      <c r="F6" s="177" t="s">
        <v>284</v>
      </c>
      <c r="G6" s="178" t="s">
        <v>285</v>
      </c>
      <c r="I6" s="2"/>
    </row>
    <row r="7" spans="1:9" x14ac:dyDescent="0.25">
      <c r="A7" s="24" t="s">
        <v>15</v>
      </c>
      <c r="B7" s="112" t="s">
        <v>99</v>
      </c>
      <c r="C7" s="114">
        <f>+C8+C9+C10+C12+C15</f>
        <v>93182</v>
      </c>
      <c r="D7" s="114">
        <f t="shared" ref="D7:F7" si="0">+D8+D9+D10+D12+D15</f>
        <v>85886</v>
      </c>
      <c r="E7" s="114">
        <f t="shared" si="0"/>
        <v>89865</v>
      </c>
      <c r="F7" s="114">
        <f t="shared" si="0"/>
        <v>85887</v>
      </c>
      <c r="G7" s="40">
        <f>SUM(C7:F7)</f>
        <v>354820</v>
      </c>
    </row>
    <row r="8" spans="1:9" x14ac:dyDescent="0.25">
      <c r="A8" s="102" t="s">
        <v>100</v>
      </c>
      <c r="B8" s="33" t="s">
        <v>29</v>
      </c>
      <c r="C8" s="45">
        <v>57108</v>
      </c>
      <c r="D8" s="45">
        <v>57108</v>
      </c>
      <c r="E8" s="45">
        <v>57108</v>
      </c>
      <c r="F8" s="45">
        <v>57108</v>
      </c>
      <c r="G8" s="40">
        <f>SUM(C8:F8)</f>
        <v>228432</v>
      </c>
      <c r="H8" s="124">
        <v>228432</v>
      </c>
      <c r="I8">
        <f>+H8/4</f>
        <v>57108</v>
      </c>
    </row>
    <row r="9" spans="1:9" x14ac:dyDescent="0.25">
      <c r="A9" s="102" t="s">
        <v>101</v>
      </c>
      <c r="B9" s="33" t="s">
        <v>11</v>
      </c>
      <c r="C9" s="45">
        <v>9910</v>
      </c>
      <c r="D9" s="45">
        <v>9908</v>
      </c>
      <c r="E9" s="45">
        <v>9908</v>
      </c>
      <c r="F9" s="45">
        <v>9908</v>
      </c>
      <c r="G9" s="40">
        <f t="shared" ref="G9:G19" si="1">SUM(C9:F9)</f>
        <v>39634</v>
      </c>
      <c r="H9" s="124">
        <v>39634</v>
      </c>
      <c r="I9">
        <f>+H9/4</f>
        <v>9908.5</v>
      </c>
    </row>
    <row r="10" spans="1:9" x14ac:dyDescent="0.25">
      <c r="A10" s="102" t="s">
        <v>102</v>
      </c>
      <c r="B10" s="33" t="s">
        <v>12</v>
      </c>
      <c r="C10" s="45">
        <v>17893</v>
      </c>
      <c r="D10" s="45">
        <v>17893</v>
      </c>
      <c r="E10" s="45">
        <v>17893</v>
      </c>
      <c r="F10" s="45">
        <v>17893</v>
      </c>
      <c r="G10" s="40">
        <f t="shared" si="1"/>
        <v>71572</v>
      </c>
      <c r="H10" s="124">
        <v>71572</v>
      </c>
      <c r="I10">
        <f>+H10/4</f>
        <v>17893</v>
      </c>
    </row>
    <row r="11" spans="1:9" x14ac:dyDescent="0.25">
      <c r="A11" s="102" t="s">
        <v>103</v>
      </c>
      <c r="B11" s="33" t="s">
        <v>51</v>
      </c>
      <c r="C11" s="45">
        <v>0</v>
      </c>
      <c r="D11" s="45">
        <v>0</v>
      </c>
      <c r="E11" s="45">
        <v>0</v>
      </c>
      <c r="F11" s="45">
        <v>0</v>
      </c>
      <c r="G11" s="40">
        <f t="shared" si="1"/>
        <v>0</v>
      </c>
      <c r="H11" s="141"/>
    </row>
    <row r="12" spans="1:9" x14ac:dyDescent="0.25">
      <c r="A12" s="102" t="s">
        <v>104</v>
      </c>
      <c r="B12" s="33" t="s">
        <v>106</v>
      </c>
      <c r="C12" s="45">
        <v>8271</v>
      </c>
      <c r="D12" s="45">
        <v>977</v>
      </c>
      <c r="E12" s="39">
        <v>0</v>
      </c>
      <c r="F12" s="45">
        <v>978</v>
      </c>
      <c r="G12" s="40">
        <f t="shared" si="1"/>
        <v>10226</v>
      </c>
      <c r="H12" s="141"/>
    </row>
    <row r="13" spans="1:9" x14ac:dyDescent="0.25">
      <c r="A13" s="102" t="s">
        <v>105</v>
      </c>
      <c r="B13" s="33" t="s">
        <v>109</v>
      </c>
      <c r="C13" s="45">
        <v>8271</v>
      </c>
      <c r="D13" s="45">
        <v>977</v>
      </c>
      <c r="E13" s="39">
        <v>0</v>
      </c>
      <c r="F13" s="115">
        <v>978</v>
      </c>
      <c r="G13" s="40">
        <f t="shared" si="1"/>
        <v>10226</v>
      </c>
    </row>
    <row r="14" spans="1:9" x14ac:dyDescent="0.25">
      <c r="A14" s="102" t="s">
        <v>108</v>
      </c>
      <c r="B14" s="33" t="s">
        <v>110</v>
      </c>
      <c r="C14" s="45">
        <v>0</v>
      </c>
      <c r="D14" s="45">
        <v>0</v>
      </c>
      <c r="E14" s="39">
        <v>0</v>
      </c>
      <c r="F14" s="115">
        <v>0</v>
      </c>
      <c r="G14" s="40">
        <f t="shared" si="1"/>
        <v>0</v>
      </c>
    </row>
    <row r="15" spans="1:9" x14ac:dyDescent="0.25">
      <c r="A15" s="102" t="s">
        <v>107</v>
      </c>
      <c r="B15" s="33" t="s">
        <v>9</v>
      </c>
      <c r="C15" s="45">
        <v>0</v>
      </c>
      <c r="D15" s="33">
        <v>0</v>
      </c>
      <c r="E15" s="33">
        <v>4956</v>
      </c>
      <c r="F15" s="115">
        <v>0</v>
      </c>
      <c r="G15" s="40">
        <f t="shared" si="1"/>
        <v>4956</v>
      </c>
      <c r="H15" s="141"/>
    </row>
    <row r="16" spans="1:9" x14ac:dyDescent="0.25">
      <c r="A16" s="102" t="s">
        <v>16</v>
      </c>
      <c r="B16" s="38" t="s">
        <v>111</v>
      </c>
      <c r="C16" s="45">
        <v>402</v>
      </c>
      <c r="D16" s="45">
        <v>0</v>
      </c>
      <c r="E16" s="39">
        <v>0</v>
      </c>
      <c r="F16" s="40">
        <v>0</v>
      </c>
      <c r="G16" s="40">
        <v>402</v>
      </c>
    </row>
    <row r="17" spans="1:7" x14ac:dyDescent="0.25">
      <c r="A17" s="102" t="s">
        <v>72</v>
      </c>
      <c r="B17" s="81" t="s">
        <v>13</v>
      </c>
      <c r="C17" s="84">
        <v>0</v>
      </c>
      <c r="D17" s="33">
        <v>0</v>
      </c>
      <c r="E17" s="33">
        <v>0</v>
      </c>
      <c r="F17" s="40">
        <v>0</v>
      </c>
      <c r="G17" s="40">
        <f t="shared" si="1"/>
        <v>0</v>
      </c>
    </row>
    <row r="18" spans="1:7" x14ac:dyDescent="0.25">
      <c r="A18" s="102" t="s">
        <v>77</v>
      </c>
      <c r="B18" s="81" t="s">
        <v>14</v>
      </c>
      <c r="C18" s="84">
        <v>402</v>
      </c>
      <c r="D18" s="84">
        <v>0</v>
      </c>
      <c r="E18" s="67">
        <v>0</v>
      </c>
      <c r="F18" s="40">
        <v>0</v>
      </c>
      <c r="G18" s="40">
        <f t="shared" si="1"/>
        <v>402</v>
      </c>
    </row>
    <row r="19" spans="1:7" x14ac:dyDescent="0.25">
      <c r="A19" s="102" t="s">
        <v>112</v>
      </c>
      <c r="B19" s="81" t="s">
        <v>113</v>
      </c>
      <c r="C19" s="84">
        <v>0</v>
      </c>
      <c r="D19" s="33">
        <v>0</v>
      </c>
      <c r="E19" s="33">
        <v>0</v>
      </c>
      <c r="F19" s="40">
        <v>0</v>
      </c>
      <c r="G19" s="40">
        <f t="shared" si="1"/>
        <v>0</v>
      </c>
    </row>
    <row r="20" spans="1:7" x14ac:dyDescent="0.25">
      <c r="A20" s="102" t="s">
        <v>17</v>
      </c>
      <c r="B20" s="43" t="s">
        <v>114</v>
      </c>
      <c r="C20" s="46">
        <f>+C16+C7</f>
        <v>93584</v>
      </c>
      <c r="D20" s="46">
        <f>+D16+D7</f>
        <v>85886</v>
      </c>
      <c r="E20" s="46">
        <f>+E16+E7</f>
        <v>89865</v>
      </c>
      <c r="F20" s="46">
        <f>+F16+F7</f>
        <v>85887</v>
      </c>
      <c r="G20" s="26">
        <f>SUM(C20:F20)</f>
        <v>355222</v>
      </c>
    </row>
    <row r="21" spans="1:7" x14ac:dyDescent="0.25">
      <c r="A21" s="102" t="s">
        <v>18</v>
      </c>
      <c r="B21" s="81" t="s">
        <v>115</v>
      </c>
      <c r="C21" s="84">
        <v>0</v>
      </c>
      <c r="D21" s="113">
        <v>0</v>
      </c>
      <c r="E21" s="33">
        <v>0</v>
      </c>
      <c r="F21" s="67">
        <v>0</v>
      </c>
      <c r="G21" s="40">
        <v>0</v>
      </c>
    </row>
    <row r="22" spans="1:7" x14ac:dyDescent="0.25">
      <c r="A22" s="102" t="s">
        <v>19</v>
      </c>
      <c r="B22" s="81" t="s">
        <v>116</v>
      </c>
      <c r="C22" s="84">
        <v>0</v>
      </c>
      <c r="D22" s="113">
        <v>0</v>
      </c>
      <c r="E22" s="33">
        <v>0</v>
      </c>
      <c r="F22" s="67">
        <v>0</v>
      </c>
      <c r="G22" s="40">
        <v>0</v>
      </c>
    </row>
    <row r="23" spans="1:7" x14ac:dyDescent="0.25">
      <c r="A23" s="102" t="s">
        <v>20</v>
      </c>
      <c r="B23" s="81" t="s">
        <v>117</v>
      </c>
      <c r="C23" s="84">
        <v>0</v>
      </c>
      <c r="D23" s="84">
        <v>0</v>
      </c>
      <c r="E23" s="67">
        <v>0</v>
      </c>
      <c r="F23" s="67">
        <v>0</v>
      </c>
      <c r="G23" s="40">
        <v>0</v>
      </c>
    </row>
    <row r="24" spans="1:7" x14ac:dyDescent="0.25">
      <c r="A24" s="102" t="s">
        <v>121</v>
      </c>
      <c r="B24" s="81" t="s">
        <v>123</v>
      </c>
      <c r="C24" s="84">
        <v>0</v>
      </c>
      <c r="D24" s="84">
        <v>0</v>
      </c>
      <c r="E24" s="67">
        <v>0</v>
      </c>
      <c r="F24" s="67">
        <v>0</v>
      </c>
      <c r="G24" s="40">
        <v>0</v>
      </c>
    </row>
    <row r="25" spans="1:7" x14ac:dyDescent="0.25">
      <c r="A25" s="102" t="s">
        <v>122</v>
      </c>
      <c r="B25" s="81" t="s">
        <v>124</v>
      </c>
      <c r="C25" s="84">
        <v>0</v>
      </c>
      <c r="D25" s="84">
        <v>0</v>
      </c>
      <c r="E25" s="67">
        <v>0</v>
      </c>
      <c r="F25" s="67">
        <v>0</v>
      </c>
      <c r="G25" s="40">
        <v>0</v>
      </c>
    </row>
    <row r="26" spans="1:7" x14ac:dyDescent="0.25">
      <c r="A26" s="102" t="s">
        <v>21</v>
      </c>
      <c r="B26" s="81" t="s">
        <v>118</v>
      </c>
      <c r="C26" s="84">
        <v>0</v>
      </c>
      <c r="D26" s="84">
        <v>0</v>
      </c>
      <c r="E26" s="67">
        <v>0</v>
      </c>
      <c r="F26" s="67">
        <v>0</v>
      </c>
      <c r="G26" s="40">
        <v>0</v>
      </c>
    </row>
    <row r="27" spans="1:7" x14ac:dyDescent="0.25">
      <c r="A27" s="102" t="s">
        <v>22</v>
      </c>
      <c r="B27" s="43" t="s">
        <v>119</v>
      </c>
      <c r="C27" s="84">
        <v>0</v>
      </c>
      <c r="D27" s="84">
        <v>0</v>
      </c>
      <c r="E27" s="67">
        <v>0</v>
      </c>
      <c r="F27" s="67">
        <v>0</v>
      </c>
      <c r="G27" s="40">
        <v>0</v>
      </c>
    </row>
    <row r="28" spans="1:7" x14ac:dyDescent="0.25">
      <c r="A28" s="102" t="s">
        <v>23</v>
      </c>
      <c r="B28" s="43" t="s">
        <v>120</v>
      </c>
      <c r="C28" s="46">
        <v>93584</v>
      </c>
      <c r="D28" s="46">
        <v>85886</v>
      </c>
      <c r="E28" s="46">
        <v>89865</v>
      </c>
      <c r="F28" s="46">
        <v>85887</v>
      </c>
      <c r="G28" s="26">
        <v>355222</v>
      </c>
    </row>
    <row r="29" spans="1:7" x14ac:dyDescent="0.25">
      <c r="A29" s="102"/>
      <c r="B29" s="130"/>
      <c r="C29" s="59"/>
      <c r="D29" s="59"/>
      <c r="E29" s="59"/>
      <c r="F29" s="67"/>
      <c r="G29" s="129"/>
    </row>
    <row r="30" spans="1:7" x14ac:dyDescent="0.25">
      <c r="A30" s="102"/>
      <c r="B30" s="43"/>
      <c r="C30" s="59"/>
      <c r="D30" s="59"/>
      <c r="E30" s="59"/>
      <c r="F30" s="59"/>
      <c r="G30" s="128"/>
    </row>
    <row r="31" spans="1:7" x14ac:dyDescent="0.25">
      <c r="A31" s="102"/>
      <c r="B31" s="43"/>
      <c r="C31" s="59"/>
      <c r="D31" s="59"/>
      <c r="E31" s="59"/>
      <c r="F31" s="59"/>
      <c r="G31" s="128"/>
    </row>
    <row r="32" spans="1:7" x14ac:dyDescent="0.25">
      <c r="C32" s="132"/>
      <c r="D32" s="132"/>
      <c r="E32" s="132"/>
      <c r="F32" s="132"/>
    </row>
  </sheetData>
  <mergeCells count="3">
    <mergeCell ref="B1:F1"/>
    <mergeCell ref="D5:F5"/>
    <mergeCell ref="A3:E3"/>
  </mergeCells>
  <pageMargins left="0.49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4</vt:i4>
      </vt:variant>
    </vt:vector>
  </HeadingPairs>
  <TitlesOfParts>
    <vt:vector size="14" baseType="lpstr">
      <vt:lpstr>1.2020 bevétel össz</vt:lpstr>
      <vt:lpstr>2.2020.kiadás össz.</vt:lpstr>
      <vt:lpstr>3.-4.-5intézményi kiadások2020.</vt:lpstr>
      <vt:lpstr>9-10-11.2020. tart.köt.pe.átad</vt:lpstr>
      <vt:lpstr>12-13.közv. tám.,létszám</vt:lpstr>
      <vt:lpstr>14.mérleg</vt:lpstr>
      <vt:lpstr>15.EUS pályázat</vt:lpstr>
      <vt:lpstr>16bevételi ütemterv</vt:lpstr>
      <vt:lpstr>17.kiadási ütemterv</vt:lpstr>
      <vt:lpstr>települési tám.</vt:lpstr>
      <vt:lpstr>'16bevételi ütemterv'!Nyomtatási_terület</vt:lpstr>
      <vt:lpstr>'17.kiadási ütemterv'!Nyomtatási_terület</vt:lpstr>
      <vt:lpstr>'2.2020.kiadás össz.'!Nyomtatási_terület</vt:lpstr>
      <vt:lpstr>'települési tám.'!Nyomtatási_terület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User</cp:lastModifiedBy>
  <cp:lastPrinted>2020-01-28T15:28:24Z</cp:lastPrinted>
  <dcterms:created xsi:type="dcterms:W3CDTF">2012-02-02T18:37:10Z</dcterms:created>
  <dcterms:modified xsi:type="dcterms:W3CDTF">2020-01-28T16:33:27Z</dcterms:modified>
</cp:coreProperties>
</file>